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185" firstSheet="1" activeTab="3"/>
  </bookViews>
  <sheets>
    <sheet name="Sheet3" sheetId="1" r:id="rId1"/>
    <sheet name="CHI" sheetId="2" r:id="rId2"/>
    <sheet name="THU" sheetId="3" r:id="rId3"/>
    <sheet name="Cân đối" sheetId="4" r:id="rId4"/>
  </sheets>
  <externalReferences>
    <externalReference r:id="rId7"/>
    <externalReference r:id="rId8"/>
    <externalReference r:id="rId9"/>
    <externalReference r:id="rId10"/>
    <externalReference r:id="rId11"/>
  </externalReferences>
  <definedNames>
    <definedName name="_1">#REF!</definedName>
    <definedName name="_1000A01">#N/A</definedName>
    <definedName name="_2">#REF!</definedName>
    <definedName name="_CON1">#REF!</definedName>
    <definedName name="_CON2">#REF!</definedName>
    <definedName name="_ddn400">#REF!</definedName>
    <definedName name="_ddn600">#REF!</definedName>
    <definedName name="_Fill" hidden="1">#REF!</definedName>
    <definedName name="_Key1" hidden="1">#REF!</definedName>
    <definedName name="_Key2" hidden="1">#REF!</definedName>
    <definedName name="_MAC12">#REF!</definedName>
    <definedName name="_MAC46">#REF!</definedName>
    <definedName name="_NCL100">#REF!</definedName>
    <definedName name="_NCL200">#REF!</definedName>
    <definedName name="_NCL250">#REF!</definedName>
    <definedName name="_NET2">#REF!</definedName>
    <definedName name="_nin190">#REF!</definedName>
    <definedName name="_Order1" hidden="1">255</definedName>
    <definedName name="_Order2" hidden="1">255</definedName>
    <definedName name="_Sat27">#REF!</definedName>
    <definedName name="_Sat6">#REF!</definedName>
    <definedName name="_sc1">#REF!</definedName>
    <definedName name="_SC2">#REF!</definedName>
    <definedName name="_sc3">#REF!</definedName>
    <definedName name="_SN3">#REF!</definedName>
    <definedName name="_Sort" hidden="1">#REF!</definedName>
    <definedName name="_TL1">#REF!</definedName>
    <definedName name="_TL2">#REF!</definedName>
    <definedName name="_TL3">#REF!</definedName>
    <definedName name="_TLA120">#REF!</definedName>
    <definedName name="_TLA35">#REF!</definedName>
    <definedName name="_TLA50">#REF!</definedName>
    <definedName name="_TLA70">#REF!</definedName>
    <definedName name="_TLA95">#REF!</definedName>
    <definedName name="_tz593">#REF!</definedName>
    <definedName name="_VL100">#REF!</definedName>
    <definedName name="_VL200">#REF!</definedName>
    <definedName name="_VL250">#REF!</definedName>
    <definedName name="A">#REF!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BB">#REF!</definedName>
    <definedName name="BOQ">#REF!</definedName>
    <definedName name="buoc">#REF!</definedName>
    <definedName name="BVCISUMMARY">#REF!</definedName>
    <definedName name="C_">#REF!</definedName>
    <definedName name="CANON" localSheetId="3" hidden="1">{"'Sheet1'!$L$16"}</definedName>
    <definedName name="CANON" hidden="1">{"'Sheet1'!$L$16"}</definedName>
    <definedName name="Category_All">#REF!</definedName>
    <definedName name="CATIN">#N/A</definedName>
    <definedName name="CATJYOU">#N/A</definedName>
    <definedName name="CATREC">#N/A</definedName>
    <definedName name="CATSYU">#N/A</definedName>
    <definedName name="CC">#REF!</definedName>
    <definedName name="CCS">#REF!</definedName>
    <definedName name="CDD">#REF!</definedName>
    <definedName name="CH">#REF!</definedName>
    <definedName name="CK">#REF!</definedName>
    <definedName name="CLVC3">0.1</definedName>
    <definedName name="CLVCTB">#REF!</definedName>
    <definedName name="CLVL">#REF!</definedName>
    <definedName name="Cöï_ly_vaän_chuyeãn">#REF!</definedName>
    <definedName name="CÖÏ_LY_VAÄN_CHUYEÅN">#REF!</definedName>
    <definedName name="COMMON">#REF!</definedName>
    <definedName name="CON_EQP_COS">#REF!</definedName>
    <definedName name="CON_EQP_COST">#REF!</definedName>
    <definedName name="CONST_EQ">#REF!</definedName>
    <definedName name="COVER">#REF!</definedName>
    <definedName name="CPC">#REF!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URRENCY">#REF!</definedName>
    <definedName name="CX">#REF!</definedName>
    <definedName name="D_7101A_B">#REF!</definedName>
    <definedName name="DD">#REF!</definedName>
    <definedName name="dgnc">#REF!</definedName>
    <definedName name="dgvl">#REF!</definedName>
    <definedName name="ds1pnc">#REF!</definedName>
    <definedName name="ds1pvl">#REF!</definedName>
    <definedName name="ds3pnc">#REF!</definedName>
    <definedName name="ds3pvl">#REF!</definedName>
    <definedName name="DSUMDATA">#REF!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f">#REF!</definedName>
    <definedName name="f92F56">#REF!</definedName>
    <definedName name="FACTOR">#REF!</definedName>
    <definedName name="G">#REF!</definedName>
    <definedName name="gl3p">#REF!</definedName>
    <definedName name="h" localSheetId="3" hidden="1">{"'Sheet1'!$L$16"}</definedName>
    <definedName name="h" hidden="1">{"'Sheet1'!$L$16"}</definedName>
    <definedName name="Heä_soá_laép_xaø_H">1.7</definedName>
    <definedName name="heä_soá_sình_laày">#REF!</definedName>
    <definedName name="HOME_MANP">#REF!</definedName>
    <definedName name="HOMEOFFICE_COST">#REF!</definedName>
    <definedName name="HSCT3">0.1</definedName>
    <definedName name="hsdc1">#REF!</definedName>
    <definedName name="HSDN">2.5</definedName>
    <definedName name="HSHH">#REF!</definedName>
    <definedName name="HSHHUT">#REF!</definedName>
    <definedName name="HSSL">#REF!</definedName>
    <definedName name="HSVC1">#REF!</definedName>
    <definedName name="HSVC2">#REF!</definedName>
    <definedName name="HSVC3">#REF!</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localSheetId="3" hidden="1">{"'Sheet1'!$L$16"}</definedName>
    <definedName name="huy" hidden="1">{"'Sheet1'!$L$16"}</definedName>
    <definedName name="IDLAB_COST">#REF!</definedName>
    <definedName name="IND_LAB">#REF!</definedName>
    <definedName name="INDMANP">#REF!</definedName>
    <definedName name="j">#REF!</definedName>
    <definedName name="k">#REF!</definedName>
    <definedName name="kp1ph">#REF!</definedName>
    <definedName name="l">#REF!</definedName>
    <definedName name="Lmk">#REF!</definedName>
    <definedName name="LN">#REF!</definedName>
    <definedName name="Lo">#REF!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3pnc">#REF!</definedName>
    <definedName name="Ma3pvl">#REF!</definedName>
    <definedName name="Maa3pnc">#REF!</definedName>
    <definedName name="Maa3pvl">#REF!</definedName>
    <definedName name="MAJ_CON_EQP">#REF!</definedName>
    <definedName name="Mba1p">#REF!</definedName>
    <definedName name="Mba3p">#REF!</definedName>
    <definedName name="Mbb3p">#REF!</definedName>
    <definedName name="Mbn1p">#REF!</definedName>
    <definedName name="MG_A">#REF!</definedName>
    <definedName name="MTMAC12">#REF!</definedName>
    <definedName name="mtram">#REF!</definedName>
    <definedName name="n">#REF!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hn">#REF!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PChe">#REF!</definedName>
    <definedName name="PK">#REF!</definedName>
    <definedName name="PRICE">#REF!</definedName>
    <definedName name="PRICE1">#REF!</definedName>
    <definedName name="PRINT_AREA_MI">#REF!</definedName>
    <definedName name="_xlnm.Print_Titles" localSheetId="3">'Cân đối'!$7:$9</definedName>
    <definedName name="_xlnm.Print_Titles" localSheetId="1">'CHI'!$7:$9</definedName>
    <definedName name="_xlnm.Print_Titles" localSheetId="2">'THU'!$7:$8</definedName>
    <definedName name="_xlnm.Print_Titles">#N/A</definedName>
    <definedName name="PRINT_TITLES_MI">#REF!</definedName>
    <definedName name="PRINTA">#REF!</definedName>
    <definedName name="PRINTB">#REF!</definedName>
    <definedName name="PRINTC">#REF!</definedName>
    <definedName name="PROPOSAL">#REF!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SCH">#REF!</definedName>
    <definedName name="SDMONG">#REF!</definedName>
    <definedName name="SIZE">#REF!</definedName>
    <definedName name="SL_CRD">#REF!</definedName>
    <definedName name="SL_CRS">#REF!</definedName>
    <definedName name="SL_CS">#REF!</definedName>
    <definedName name="SL_DD">#REF!</definedName>
    <definedName name="soc3p">#REF!</definedName>
    <definedName name="SORT">#REF!</definedName>
    <definedName name="SPEC">#REF!</definedName>
    <definedName name="SPECSUMMARY">#REF!</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UMMARY">#REF!</definedName>
    <definedName name="T">#REF!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btram">#REF!</definedName>
    <definedName name="TC">#REF!</definedName>
    <definedName name="TC_NHANH1">#REF!</definedName>
    <definedName name="td1p">#REF!</definedName>
    <definedName name="td3p">#REF!</definedName>
    <definedName name="tdnc1p">#REF!</definedName>
    <definedName name="tdtr2cnc">#REF!</definedName>
    <definedName name="tdtr2cvl">#REF!</definedName>
    <definedName name="tdvl1p">#REF!</definedName>
    <definedName name="THGO1pnc">#REF!</definedName>
    <definedName name="thht">#REF!</definedName>
    <definedName name="THI">#REF!</definedName>
    <definedName name="thkp3">#REF!</definedName>
    <definedName name="thtt">#REF!</definedName>
    <definedName name="TITAN">#REF!</definedName>
    <definedName name="TK">#REF!</definedName>
    <definedName name="TLAC120">#REF!</definedName>
    <definedName name="TLAC35">#REF!</definedName>
    <definedName name="TLAC50">#REF!</definedName>
    <definedName name="TLAC70">#REF!</definedName>
    <definedName name="TLAC95">#REF!</definedName>
    <definedName name="TPLRP">#REF!</definedName>
    <definedName name="TRADE2">#REF!</definedName>
    <definedName name="TT_1P">#REF!</definedName>
    <definedName name="TT_3p">#REF!</definedName>
    <definedName name="ttronmk">#REF!</definedName>
    <definedName name="tv75nc">#REF!</definedName>
    <definedName name="tv75vl">#REF!</definedName>
    <definedName name="VARIINST">#REF!</definedName>
    <definedName name="VARIPURC">#REF!</definedName>
    <definedName name="VCHT">#REF!</definedName>
    <definedName name="VCTT">#REF!</definedName>
    <definedName name="vd3p">#REF!</definedName>
    <definedName name="vl1p">#REF!</definedName>
    <definedName name="vl3p">#REF!</definedName>
    <definedName name="vldn400">#REF!</definedName>
    <definedName name="vldn600">#REF!</definedName>
    <definedName name="vltram">#REF!</definedName>
    <definedName name="vr3p">#REF!</definedName>
    <definedName name="W">#REF!</definedName>
    <definedName name="wrn.chi._.tiÆt." localSheetId="3" hidden="1">{#N/A,#N/A,FALSE,"Chi ti?t"}</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Z">#REF!</definedName>
    <definedName name="ZYX">#REF!</definedName>
    <definedName name="ZZZ">#REF!</definedName>
  </definedNames>
  <calcPr fullCalcOnLoad="1"/>
</workbook>
</file>

<file path=xl/sharedStrings.xml><?xml version="1.0" encoding="utf-8"?>
<sst xmlns="http://schemas.openxmlformats.org/spreadsheetml/2006/main" count="179" uniqueCount="132">
  <si>
    <t>A</t>
  </si>
  <si>
    <t>I</t>
  </si>
  <si>
    <t>II</t>
  </si>
  <si>
    <t>III</t>
  </si>
  <si>
    <t>IV</t>
  </si>
  <si>
    <t>THU TỪ DNNN TRUNG ƯƠNG</t>
  </si>
  <si>
    <t>THU TỪ DNNN ĐỊA PHƯƠNG</t>
  </si>
  <si>
    <t>B</t>
  </si>
  <si>
    <t xml:space="preserve"> - THỦY LỢI PHÍ</t>
  </si>
  <si>
    <t>V</t>
  </si>
  <si>
    <t>Đơn vị: triệu đồng</t>
  </si>
  <si>
    <t>Biểu số 02</t>
  </si>
  <si>
    <t xml:space="preserve"> CHI CÂN ĐỐI NSĐP</t>
  </si>
  <si>
    <t xml:space="preserve"> - SỰ NGHIỆP GIAO THÔNG</t>
  </si>
  <si>
    <t xml:space="preserve"> - CHƯƠNG TRÌNH NN NÔNG THÔN</t>
  </si>
  <si>
    <t xml:space="preserve"> - SN KINH TẾ KHÁC</t>
  </si>
  <si>
    <t xml:space="preserve"> SN GIÁO DỤC</t>
  </si>
  <si>
    <t xml:space="preserve"> SN ĐÀO TẠO</t>
  </si>
  <si>
    <t>AN NINH</t>
  </si>
  <si>
    <t>QUỐC PHÒNG ĐỊA PHƯƠNG</t>
  </si>
  <si>
    <t xml:space="preserve">CHI KHÁC </t>
  </si>
  <si>
    <t xml:space="preserve"> - SN NÔNG LÂM NGHIỆP, PCLB</t>
  </si>
  <si>
    <t>BỘI THU NS</t>
  </si>
  <si>
    <t>STT</t>
  </si>
  <si>
    <t>C</t>
  </si>
  <si>
    <t>THU NSNN TRÊN ĐỊA BÀN</t>
  </si>
  <si>
    <t>Thu nội địa</t>
  </si>
  <si>
    <t>Thu từ dầu thô</t>
  </si>
  <si>
    <t>Thu viện trợ</t>
  </si>
  <si>
    <t>Từ các khoản thu phân chia</t>
  </si>
  <si>
    <t>Các khoản thu NSĐP được hưởng 100%</t>
  </si>
  <si>
    <t xml:space="preserve"> TỔNG CHI NSĐP</t>
  </si>
  <si>
    <t>Chi đầu tư phát triển</t>
  </si>
  <si>
    <t>Chi đầu tư cho các dự án</t>
  </si>
  <si>
    <t>Chi đầu tư phát triển khác</t>
  </si>
  <si>
    <t>Chi thường xuyên</t>
  </si>
  <si>
    <t>Trong đó:</t>
  </si>
  <si>
    <t>Chi trả nợ lãi do chính quyền địa phương vay</t>
  </si>
  <si>
    <t>D</t>
  </si>
  <si>
    <t>CHI CHUYỂN NGUỒN SANG NĂM SAU</t>
  </si>
  <si>
    <t>Thu chuyển nguồn từ năm trước chuyển sang</t>
  </si>
  <si>
    <t>Thu từ khu vực DNNN</t>
  </si>
  <si>
    <t>Thu từ khu vực DN có vốn ĐTNN</t>
  </si>
  <si>
    <t>Thu từ khu vực kinh tế NQD</t>
  </si>
  <si>
    <t>Thuế thu nhập cá nhân</t>
  </si>
  <si>
    <t>Thuế bảo vệ môi trường</t>
  </si>
  <si>
    <t>Các khoản thu về nhà, đất</t>
  </si>
  <si>
    <t>Lệ phí trước bạ</t>
  </si>
  <si>
    <t>Thu phí, lệ phí</t>
  </si>
  <si>
    <t>Thu cấp quyền khai thác khoáng sản</t>
  </si>
  <si>
    <t>Thu hồi vốn, cổ tức, lợi nhuận được chia của NN và lợi nhuận sau thuế còn lại sau khi trích lập các quỹ của DNNN</t>
  </si>
  <si>
    <t>Thu từ hoạt động XSKT</t>
  </si>
  <si>
    <t>Thu từ quỹ đất công ích, hoa lợi công sản khác</t>
  </si>
  <si>
    <t>Thu khác ngân sách</t>
  </si>
  <si>
    <t>Thu từ hoạt động XNK</t>
  </si>
  <si>
    <t>3=2/1</t>
  </si>
  <si>
    <t>DỰ TOÁN NĂM</t>
  </si>
  <si>
    <t>CÙNG KỲ NĂM TRƯỚC</t>
  </si>
  <si>
    <t>Thuế GTGT thu từ háng hóa nhập khẩu</t>
  </si>
  <si>
    <t>Thuế xuất khẩu</t>
  </si>
  <si>
    <t>Thuế nhập khẩu</t>
  </si>
  <si>
    <t>Thuế TTĐB từ hàng hóa nhập khẩu</t>
  </si>
  <si>
    <t>Thuế BVMT từ hàng hóa nhập khẩu</t>
  </si>
  <si>
    <t>Thuế khác</t>
  </si>
  <si>
    <t>THU NSĐP ĐƯỢC HƯỞNG THEO PHÂN CẤP</t>
  </si>
  <si>
    <t>SO SÁNH TH VỚI (%)</t>
  </si>
  <si>
    <t>Biểu số 03</t>
  </si>
  <si>
    <t>NỘI DUNG</t>
  </si>
  <si>
    <t>Chi đầu tư và hỗ trợ vốn cho các DN cung cấp sản phẩm, DV công ích do NN đặt hàng, các tổ chức kinh tế, các tổ chức tài chính của địa phương theo quy định của pháp luật</t>
  </si>
  <si>
    <t>Chi giáo dục - đào tạo và dạy nghề</t>
  </si>
  <si>
    <t>Chi khoa học và công nghệ</t>
  </si>
  <si>
    <t>Chi sự nghiệp y tế, dân số và gia đình</t>
  </si>
  <si>
    <t>Chi sự nghiệp phát thanh, truyền hình</t>
  </si>
  <si>
    <t>Chi sự nghiệp môi trường và KTTC</t>
  </si>
  <si>
    <t>Chi sự nghiệp kinh tế</t>
  </si>
  <si>
    <t>Chi quản lý hành chính</t>
  </si>
  <si>
    <t>Chi đảm bảo xã hội</t>
  </si>
  <si>
    <t>Chi trả nợ lãi các khoản do chính quyền địa phương vay</t>
  </si>
  <si>
    <t>Chi bổ sung quỹ dự trữ tài chính</t>
  </si>
  <si>
    <t>Dự phòng ngân sách</t>
  </si>
  <si>
    <t>CHI TỪ NGUỒN BỔ SUNG CÓ MỤC TIÊU TỪ NSTW CHO NSĐP</t>
  </si>
  <si>
    <t>Chương trình mục tiêu quốc gia</t>
  </si>
  <si>
    <t>Cho các chương trình dự án quan trọng vốn đầu tư</t>
  </si>
  <si>
    <t>Cho các nhiệm vụ, chính sách KP thường xuyên</t>
  </si>
  <si>
    <t xml:space="preserve"> - QUY HOẠCH DỰ ÁN</t>
  </si>
  <si>
    <t>Biểu số 01</t>
  </si>
  <si>
    <t>SO SÁNH THỰC HIỆN VỚI (%)</t>
  </si>
  <si>
    <t>Thu cân đối NSNN</t>
  </si>
  <si>
    <t>Thu cân đối từ hoạt động XNK</t>
  </si>
  <si>
    <t>Chi cân đối NSĐP</t>
  </si>
  <si>
    <t>Chi từ nguồn bổ sung có mục tiêu từ NSTW cho NSĐP</t>
  </si>
  <si>
    <t>TỔNG THU NSNN TRÊN ĐỊA BÀN</t>
  </si>
  <si>
    <t>TỔNG CHI NSĐP</t>
  </si>
  <si>
    <t>1</t>
  </si>
  <si>
    <t>2</t>
  </si>
  <si>
    <t>3</t>
  </si>
  <si>
    <t>Mức vay Quốc hội đồng y</t>
  </si>
  <si>
    <t>VI</t>
  </si>
  <si>
    <t>Chi tạm ứng</t>
  </si>
  <si>
    <t>6</t>
  </si>
  <si>
    <t>Thu viện trợ, huy động đóng góp</t>
  </si>
  <si>
    <t>CHƯƠNG TRÌNH NÔNG THÔN MỚI</t>
  </si>
  <si>
    <t>VII</t>
  </si>
  <si>
    <t>Chi nguồn CCTL</t>
  </si>
  <si>
    <t>1'</t>
  </si>
  <si>
    <t>2'</t>
  </si>
  <si>
    <t>7</t>
  </si>
  <si>
    <t>Thuế sử dụng đất nông nghiệp</t>
  </si>
  <si>
    <t>Thuế sử dụng đất phi nông nghiệp</t>
  </si>
  <si>
    <t>Thu tiền sử dụng đất</t>
  </si>
  <si>
    <t>Tiền cho thuê đất, thuê mặt nước</t>
  </si>
  <si>
    <t>Tiền cho thuê và tiền bán nhà ở thuộc sở hữu NN</t>
  </si>
  <si>
    <t>DỰ TOÁN NĂM 2019 (NSĐP)</t>
  </si>
  <si>
    <t>THỰC HIỆN
QUÝ I</t>
  </si>
  <si>
    <t>THỰC HIỆN QUÝ I</t>
  </si>
  <si>
    <t>THỰC HIỆN QUÝ I (NSĐP)</t>
  </si>
  <si>
    <t>Chi sự nghiệp văn hóa thông tin</t>
  </si>
  <si>
    <t>Chi sự nghiệp thể dục thể thao</t>
  </si>
  <si>
    <t>8</t>
  </si>
  <si>
    <t>9</t>
  </si>
  <si>
    <t>10</t>
  </si>
  <si>
    <t xml:space="preserve"> BÁO CÁO CÔNG KHAI THỰC HIỆN CHI NGÂN SÁCH ĐỊA PHƯƠNG QUÝ I NĂM 2020</t>
  </si>
  <si>
    <t>Chi từ nguồn vốn vay</t>
  </si>
  <si>
    <t>Chi trả nợ vốn vay</t>
  </si>
  <si>
    <t xml:space="preserve"> BÁO CÁO CÔNG KHAI CÂN ĐỐI NGÂN SÁCH ĐỊA PHƯƠNG QUÝ I NĂM 2020</t>
  </si>
  <si>
    <t xml:space="preserve"> BÁO CÁO CÔNG KHAI THỰC HIỆN THU NGÂN SÁCH NHÀ NƯỚC QUÝ I NĂM 2020</t>
  </si>
  <si>
    <t>THỰC HIỆN QUÝ I/2019</t>
  </si>
  <si>
    <t>DỰ TOÁN
NĂM 2020</t>
  </si>
  <si>
    <t>THỰC HIỆN QUÝ I NĂM 2019</t>
  </si>
  <si>
    <t>DỰ TOÁN NĂM 2020</t>
  </si>
  <si>
    <t>CHI TRẢ NỢ GỐC</t>
  </si>
  <si>
    <t>(Kèm theo Công văn số: 1016/STC-QLNS ngày 10/04/2020 của Sở Tài chính Hải Dương)</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</si>
</sst>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_(* #,##0_);_(* \(#,##0\);_(* &quot;-&quot;??_);_(@_)"/>
    <numFmt numFmtId="182" formatCode="_(* #,##0.000_);_(* \(#,##0.000\);_(* &quot;-&quot;???_);_(@_)"/>
    <numFmt numFmtId="183" formatCode="m/d"/>
    <numFmt numFmtId="184" formatCode="&quot;ß&quot;#,##0;\-&quot;&quot;\ß&quot;&quot;#,##0"/>
    <numFmt numFmtId="185" formatCode="\t0.00%"/>
    <numFmt numFmtId="186" formatCode="\t#\ ??/??"/>
    <numFmt numFmtId="187" formatCode="#,##0;\(#,##0\)"/>
    <numFmt numFmtId="188" formatCode="&quot;\&quot;#,##0.00;[Red]\-&quot;\&quot;#,##0.00"/>
    <numFmt numFmtId="189" formatCode="&quot;\&quot;#,##0;[Red]&quot;\&quot;\-#,##0"/>
    <numFmt numFmtId="190" formatCode="&quot;\&quot;#,##0.00;[Red]&quot;\&quot;\-#,##0.00"/>
    <numFmt numFmtId="191" formatCode="\$#,##0\ ;\(\$#,##0\)"/>
    <numFmt numFmtId="192" formatCode="#,##0,"/>
    <numFmt numFmtId="193" formatCode="&quot;\&quot;#,##0;\-&quot;\&quot;#,##0"/>
    <numFmt numFmtId="194" formatCode="&quot;\&quot;#,##0;[Red]\-&quot;\&quot;#,##0"/>
    <numFmt numFmtId="195" formatCode="&quot;\&quot;#,##0.00;\-&quot;\&quot;#,##0.00"/>
    <numFmt numFmtId="196" formatCode="_(* #,##0.0_);_(* \(#,##0.0\);_(* &quot;-&quot;??_);_(@_)"/>
    <numFmt numFmtId="197" formatCode="#,##0.0"/>
    <numFmt numFmtId="198" formatCode="###,###,###"/>
    <numFmt numFmtId="199" formatCode="_(* #,##0.0_);_(* \(#,##0.0\);_(* &quot;-&quot;?_);_(@_)"/>
    <numFmt numFmtId="200" formatCode="###\ ###\ ###"/>
    <numFmt numFmtId="201" formatCode="###\ ###\ ###\ ###"/>
    <numFmt numFmtId="202" formatCode="###\ ###"/>
    <numFmt numFmtId="203" formatCode="#\ ##0"/>
    <numFmt numFmtId="204" formatCode="_(* #,##0.000_);_(* \(#,##0.000\);_(* &quot;-&quot;??_);_(@_)"/>
    <numFmt numFmtId="205" formatCode="0.000"/>
    <numFmt numFmtId="206" formatCode="0.000%"/>
  </numFmts>
  <fonts count="58">
    <font>
      <sz val="12"/>
      <name val=".VnTime"/>
      <family val="0"/>
    </font>
    <font>
      <sz val="11"/>
      <color indexed="8"/>
      <name val="Calibri"/>
      <family val="2"/>
    </font>
    <font>
      <sz val="10"/>
      <name val="Times New Roman"/>
      <family val="1"/>
    </font>
    <font>
      <sz val="10"/>
      <name val="Arial"/>
      <family val="2"/>
    </font>
    <font>
      <sz val="12"/>
      <name val="Arial"/>
      <family val="2"/>
    </font>
    <font>
      <sz val="8"/>
      <name val="Arial"/>
      <family val="2"/>
    </font>
    <font>
      <b/>
      <sz val="12"/>
      <name val="Arial"/>
      <family val="2"/>
    </font>
    <font>
      <b/>
      <sz val="18"/>
      <name val="Arial"/>
      <family val="2"/>
    </font>
    <font>
      <sz val="8"/>
      <color indexed="12"/>
      <name val="Helv"/>
      <family val="0"/>
    </font>
    <font>
      <sz val="7"/>
      <name val="Small Fonts"/>
      <family val="2"/>
    </font>
    <font>
      <b/>
      <i/>
      <sz val="16"/>
      <name val="Helv"/>
      <family val="2"/>
    </font>
    <font>
      <sz val="12"/>
      <name val="VNTime"/>
      <family val="0"/>
    </font>
    <font>
      <sz val="14"/>
      <name val="뼻뮝"/>
      <family val="3"/>
    </font>
    <font>
      <sz val="12"/>
      <name val="바탕체"/>
      <family val="3"/>
    </font>
    <font>
      <sz val="12"/>
      <name val="뼻뮝"/>
      <family val="1"/>
    </font>
    <font>
      <sz val="9"/>
      <name val="Arial"/>
      <family val="2"/>
    </font>
    <font>
      <sz val="10"/>
      <name val="굴림체"/>
      <family val="3"/>
    </font>
    <font>
      <sz val="12"/>
      <name val="Courier"/>
      <family val="3"/>
    </font>
    <font>
      <sz val="10"/>
      <name val=" "/>
      <family val="1"/>
    </font>
    <font>
      <sz val="12"/>
      <name val="Times New Roman"/>
      <family val="1"/>
    </font>
    <font>
      <sz val="8"/>
      <name val=".VnTime"/>
      <family val="2"/>
    </font>
    <font>
      <b/>
      <sz val="12"/>
      <name val="Times New Roman"/>
      <family val="1"/>
    </font>
    <font>
      <b/>
      <sz val="14"/>
      <name val="Times New Roman"/>
      <family val="1"/>
    </font>
    <font>
      <b/>
      <sz val="10"/>
      <name val="Times New Roman"/>
      <family val="1"/>
    </font>
    <font>
      <i/>
      <sz val="12"/>
      <name val="Times New Roman"/>
      <family val="1"/>
    </font>
    <font>
      <sz val="12"/>
      <color indexed="8"/>
      <name val="Times New Roman"/>
      <family val="1"/>
    </font>
    <font>
      <u val="single"/>
      <sz val="12"/>
      <color indexed="12"/>
      <name val=".VnTime"/>
      <family val="2"/>
    </font>
    <font>
      <u val="single"/>
      <sz val="12"/>
      <color indexed="36"/>
      <name val=".VnTime"/>
      <family val="2"/>
    </font>
    <font>
      <b/>
      <sz val="11"/>
      <name val="Times New Roman"/>
      <family val="1"/>
    </font>
    <font>
      <b/>
      <i/>
      <sz val="12"/>
      <name val="Times New Roman"/>
      <family val="1"/>
    </font>
    <font>
      <b/>
      <sz val="12"/>
      <color indexed="8"/>
      <name val="Times New Roman"/>
      <family val="1"/>
    </font>
    <font>
      <b/>
      <sz val="10"/>
      <color indexed="8"/>
      <name val="Times New Roman"/>
      <family val="1"/>
    </font>
    <font>
      <sz val="10"/>
      <color indexed="8"/>
      <name val="Times New Roman"/>
      <family val="1"/>
    </font>
    <font>
      <i/>
      <sz val="13"/>
      <name val="Times New Roman"/>
      <family val="1"/>
    </font>
    <font>
      <b/>
      <i/>
      <sz val="11"/>
      <name val="Times New Roman"/>
      <family val="1"/>
    </font>
    <font>
      <sz val="11"/>
      <color indexed="8"/>
      <name val="Times New Roman"/>
      <family val="1"/>
    </font>
    <font>
      <sz val="11"/>
      <name val="Times New Roman"/>
      <family val="1"/>
    </font>
    <font>
      <i/>
      <sz val="11"/>
      <name val="Times New Roman"/>
      <family val="1"/>
    </font>
    <font>
      <i/>
      <sz val="9"/>
      <name val="Times New Roman"/>
      <family val="1"/>
    </font>
    <font>
      <sz val="14"/>
      <name val="Times New Roman"/>
      <family val="1"/>
    </font>
    <font>
      <i/>
      <sz val="10"/>
      <color indexed="8"/>
      <name val="Times New Roman"/>
      <family val="1"/>
    </font>
    <font>
      <b/>
      <i/>
      <sz val="10"/>
      <name val="Times New Roman"/>
      <family val="1"/>
    </font>
    <font>
      <i/>
      <sz val="10"/>
      <name val="Times New Roman"/>
      <family val="1"/>
    </font>
    <font>
      <i/>
      <sz val="12"/>
      <color indexed="9"/>
      <name val="Times New Roman"/>
      <family val="1"/>
    </font>
    <font>
      <b/>
      <i/>
      <sz val="12"/>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1"/>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top style="thin"/>
      <bottom style="thin"/>
    </border>
    <border>
      <left/>
      <right style="medium">
        <color indexed="63"/>
      </right>
      <top/>
      <bottom/>
    </border>
    <border>
      <left/>
      <right/>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1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6" fillId="3" borderId="0" applyNumberFormat="0" applyBorder="0" applyAlignment="0" applyProtection="0"/>
    <xf numFmtId="0" fontId="47" fillId="20" borderId="1" applyNumberFormat="0" applyAlignment="0" applyProtection="0"/>
    <xf numFmtId="0" fontId="4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87" fontId="2" fillId="0" borderId="0">
      <alignment/>
      <protection/>
    </xf>
    <xf numFmtId="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3" fillId="0" borderId="0" applyFont="0" applyFill="0" applyBorder="0" applyAlignment="0" applyProtection="0"/>
    <xf numFmtId="185" fontId="3" fillId="0" borderId="0">
      <alignment/>
      <protection/>
    </xf>
    <xf numFmtId="0" fontId="4" fillId="0" borderId="0" applyProtection="0">
      <alignment/>
    </xf>
    <xf numFmtId="186" fontId="3" fillId="0" borderId="0">
      <alignment/>
      <protection/>
    </xf>
    <xf numFmtId="0" fontId="49" fillId="0" borderId="0" applyNumberFormat="0" applyFill="0" applyBorder="0" applyAlignment="0" applyProtection="0"/>
    <xf numFmtId="2" fontId="4" fillId="0" borderId="0" applyProtection="0">
      <alignment/>
    </xf>
    <xf numFmtId="0" fontId="27" fillId="0" borderId="0" applyNumberFormat="0" applyFill="0" applyBorder="0" applyAlignment="0" applyProtection="0"/>
    <xf numFmtId="0" fontId="50" fillId="4" borderId="0" applyNumberFormat="0" applyBorder="0" applyAlignment="0" applyProtection="0"/>
    <xf numFmtId="38" fontId="5" fillId="20" borderId="0" applyNumberFormat="0" applyBorder="0" applyAlignment="0" applyProtection="0"/>
    <xf numFmtId="0" fontId="6" fillId="0" borderId="3" applyNumberFormat="0" applyAlignment="0" applyProtection="0"/>
    <xf numFmtId="0" fontId="6" fillId="0" borderId="4">
      <alignment horizontal="left" vertical="center"/>
      <protection/>
    </xf>
    <xf numFmtId="0" fontId="7" fillId="0" borderId="0" applyNumberFormat="0" applyFill="0" applyBorder="0" applyAlignment="0" applyProtection="0"/>
    <xf numFmtId="0" fontId="6" fillId="0" borderId="0" applyNumberFormat="0" applyFill="0" applyBorder="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Protection="0">
      <alignment/>
    </xf>
    <xf numFmtId="0" fontId="6" fillId="0" borderId="0" applyProtection="0">
      <alignment/>
    </xf>
    <xf numFmtId="0" fontId="26" fillId="0" borderId="0" applyNumberFormat="0" applyFill="0" applyBorder="0" applyAlignment="0" applyProtection="0"/>
    <xf numFmtId="0" fontId="8" fillId="0" borderId="0">
      <alignment/>
      <protection/>
    </xf>
    <xf numFmtId="10" fontId="5" fillId="22" borderId="6" applyNumberFormat="0" applyBorder="0" applyAlignment="0" applyProtection="0"/>
    <xf numFmtId="0" fontId="52" fillId="0" borderId="7" applyNumberFormat="0" applyFill="0" applyAlignment="0" applyProtection="0"/>
    <xf numFmtId="183" fontId="3" fillId="0" borderId="0" applyFont="0" applyFill="0" applyBorder="0" applyAlignment="0" applyProtection="0"/>
    <xf numFmtId="184" fontId="3" fillId="0" borderId="0" applyFont="0" applyFill="0" applyBorder="0" applyAlignment="0" applyProtection="0"/>
    <xf numFmtId="0" fontId="4" fillId="0" borderId="0" applyNumberFormat="0" applyFont="0" applyFill="0" applyAlignment="0">
      <protection/>
    </xf>
    <xf numFmtId="0" fontId="53" fillId="23" borderId="0" applyNumberFormat="0" applyBorder="0" applyAlignment="0" applyProtection="0"/>
    <xf numFmtId="0" fontId="2" fillId="0" borderId="0">
      <alignment/>
      <protection/>
    </xf>
    <xf numFmtId="37" fontId="9" fillId="0" borderId="0">
      <alignment/>
      <protection/>
    </xf>
    <xf numFmtId="0" fontId="10" fillId="0" borderId="0">
      <alignment/>
      <protection/>
    </xf>
    <xf numFmtId="0" fontId="3" fillId="0" borderId="0">
      <alignment/>
      <protection/>
    </xf>
    <xf numFmtId="0" fontId="0" fillId="0" borderId="0">
      <alignment/>
      <protection/>
    </xf>
    <xf numFmtId="0" fontId="0" fillId="22" borderId="8" applyNumberFormat="0" applyFont="0" applyAlignment="0" applyProtection="0"/>
    <xf numFmtId="0" fontId="54" fillId="20" borderId="9" applyNumberFormat="0" applyAlignment="0" applyProtection="0"/>
    <xf numFmtId="9" fontId="0"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94" fontId="0" fillId="0" borderId="10">
      <alignment horizontal="right" vertical="center"/>
      <protection/>
    </xf>
    <xf numFmtId="195" fontId="0" fillId="0" borderId="10">
      <alignment horizontal="center"/>
      <protection/>
    </xf>
    <xf numFmtId="0" fontId="11" fillId="0" borderId="11">
      <alignment/>
      <protection/>
    </xf>
    <xf numFmtId="0" fontId="55" fillId="0" borderId="0" applyNumberFormat="0" applyFill="0" applyBorder="0" applyAlignment="0" applyProtection="0"/>
    <xf numFmtId="0" fontId="4" fillId="0" borderId="12" applyProtection="0">
      <alignment/>
    </xf>
    <xf numFmtId="182" fontId="0" fillId="0" borderId="0">
      <alignment/>
      <protection/>
    </xf>
    <xf numFmtId="193" fontId="0" fillId="0" borderId="6">
      <alignment/>
      <protection/>
    </xf>
    <xf numFmtId="0" fontId="56" fillId="0" borderId="0" applyNumberForma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0" borderId="0">
      <alignment vertical="center"/>
      <protection/>
    </xf>
    <xf numFmtId="40" fontId="12" fillId="0" borderId="0" applyFont="0" applyFill="0" applyBorder="0" applyAlignment="0" applyProtection="0"/>
    <xf numFmtId="38"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9" fontId="13" fillId="0" borderId="0" applyFont="0" applyFill="0" applyBorder="0" applyAlignment="0" applyProtection="0"/>
    <xf numFmtId="0" fontId="14" fillId="0" borderId="0">
      <alignment/>
      <protection/>
    </xf>
    <xf numFmtId="192" fontId="3" fillId="0" borderId="0" applyFont="0" applyFill="0" applyBorder="0" applyAlignment="0" applyProtection="0"/>
    <xf numFmtId="188" fontId="0" fillId="0" borderId="0" applyFont="0" applyFill="0" applyBorder="0" applyAlignment="0" applyProtection="0"/>
    <xf numFmtId="190" fontId="13" fillId="0" borderId="0" applyFont="0" applyFill="0" applyBorder="0" applyAlignment="0" applyProtection="0"/>
    <xf numFmtId="189" fontId="13" fillId="0" borderId="0" applyFont="0" applyFill="0" applyBorder="0" applyAlignment="0" applyProtection="0"/>
    <xf numFmtId="0" fontId="16" fillId="0" borderId="0">
      <alignment/>
      <protection/>
    </xf>
    <xf numFmtId="0" fontId="4" fillId="0" borderId="0">
      <alignment/>
      <protection/>
    </xf>
    <xf numFmtId="177" fontId="15" fillId="0" borderId="0" applyFont="0" applyFill="0" applyBorder="0" applyAlignment="0" applyProtection="0"/>
    <xf numFmtId="179" fontId="15" fillId="0" borderId="0" applyFont="0" applyFill="0" applyBorder="0" applyAlignment="0" applyProtection="0"/>
    <xf numFmtId="176" fontId="15" fillId="0" borderId="0" applyFont="0" applyFill="0" applyBorder="0" applyAlignment="0" applyProtection="0"/>
    <xf numFmtId="173" fontId="17" fillId="0" borderId="0" applyFont="0" applyFill="0" applyBorder="0" applyAlignment="0" applyProtection="0"/>
    <xf numFmtId="178" fontId="15" fillId="0" borderId="0" applyFont="0" applyFill="0" applyBorder="0" applyAlignment="0" applyProtection="0"/>
  </cellStyleXfs>
  <cellXfs count="192">
    <xf numFmtId="0" fontId="0" fillId="0" borderId="0" xfId="0" applyAlignment="1">
      <alignment/>
    </xf>
    <xf numFmtId="0" fontId="19" fillId="0" borderId="0" xfId="78" applyFont="1">
      <alignment/>
      <protection/>
    </xf>
    <xf numFmtId="0" fontId="19" fillId="0" borderId="0" xfId="78" applyFont="1" applyAlignment="1">
      <alignment horizontal="center" vertical="center" wrapText="1"/>
      <protection/>
    </xf>
    <xf numFmtId="0" fontId="19" fillId="0" borderId="0" xfId="78" applyFont="1" applyAlignment="1">
      <alignment wrapText="1"/>
      <protection/>
    </xf>
    <xf numFmtId="0" fontId="19" fillId="0" borderId="0" xfId="0" applyFont="1" applyAlignment="1">
      <alignment/>
    </xf>
    <xf numFmtId="0" fontId="19" fillId="0" borderId="0" xfId="0" applyFont="1" applyFill="1" applyAlignment="1">
      <alignment/>
    </xf>
    <xf numFmtId="181" fontId="21" fillId="0" borderId="0" xfId="42" applyNumberFormat="1" applyFont="1" applyFill="1" applyAlignment="1">
      <alignment/>
    </xf>
    <xf numFmtId="3" fontId="28" fillId="0" borderId="0" xfId="0" applyNumberFormat="1" applyFont="1" applyFill="1" applyBorder="1" applyAlignment="1">
      <alignment/>
    </xf>
    <xf numFmtId="0" fontId="21" fillId="0" borderId="0" xfId="0" applyFont="1" applyAlignment="1">
      <alignment vertical="center"/>
    </xf>
    <xf numFmtId="0" fontId="21" fillId="0" borderId="0" xfId="0" applyFont="1" applyAlignment="1">
      <alignment/>
    </xf>
    <xf numFmtId="0" fontId="25" fillId="0" borderId="0" xfId="0" applyFont="1" applyAlignment="1">
      <alignment/>
    </xf>
    <xf numFmtId="0" fontId="30" fillId="0" borderId="0" xfId="0" applyFont="1" applyAlignment="1">
      <alignment/>
    </xf>
    <xf numFmtId="0" fontId="23" fillId="0" borderId="0" xfId="0" applyFont="1" applyBorder="1" applyAlignment="1">
      <alignment vertical="center"/>
    </xf>
    <xf numFmtId="181" fontId="19" fillId="0" borderId="0" xfId="42" applyNumberFormat="1" applyFont="1" applyAlignment="1">
      <alignment/>
    </xf>
    <xf numFmtId="181" fontId="21" fillId="0" borderId="0" xfId="42" applyNumberFormat="1" applyFont="1" applyAlignment="1">
      <alignment vertical="center"/>
    </xf>
    <xf numFmtId="0" fontId="19" fillId="0" borderId="0" xfId="0" applyFont="1" applyFill="1" applyBorder="1" applyAlignment="1">
      <alignment/>
    </xf>
    <xf numFmtId="3" fontId="31" fillId="0" borderId="0" xfId="0" applyNumberFormat="1" applyFont="1" applyBorder="1" applyAlignment="1">
      <alignment/>
    </xf>
    <xf numFmtId="180" fontId="19" fillId="0" borderId="0" xfId="81" applyNumberFormat="1" applyFont="1" applyAlignment="1">
      <alignment/>
    </xf>
    <xf numFmtId="3" fontId="19" fillId="0" borderId="0" xfId="0" applyNumberFormat="1" applyFont="1" applyAlignment="1">
      <alignment/>
    </xf>
    <xf numFmtId="9" fontId="21" fillId="0" borderId="0" xfId="81" applyNumberFormat="1" applyFont="1" applyAlignment="1">
      <alignment vertical="center"/>
    </xf>
    <xf numFmtId="181" fontId="19" fillId="0" borderId="0" xfId="42" applyNumberFormat="1" applyFont="1" applyFill="1" applyAlignment="1">
      <alignment/>
    </xf>
    <xf numFmtId="49" fontId="19" fillId="0" borderId="0" xfId="0" applyNumberFormat="1" applyFont="1" applyFill="1" applyAlignment="1">
      <alignment wrapText="1"/>
    </xf>
    <xf numFmtId="0" fontId="21" fillId="0" borderId="0" xfId="0" applyFont="1" applyFill="1" applyAlignment="1">
      <alignment/>
    </xf>
    <xf numFmtId="49" fontId="21" fillId="0" borderId="0" xfId="0" applyNumberFormat="1" applyFont="1" applyFill="1" applyBorder="1" applyAlignment="1">
      <alignment wrapText="1"/>
    </xf>
    <xf numFmtId="3" fontId="19" fillId="0" borderId="0" xfId="0" applyNumberFormat="1" applyFont="1" applyFill="1" applyAlignment="1">
      <alignment/>
    </xf>
    <xf numFmtId="0" fontId="21" fillId="0" borderId="0" xfId="0" applyFont="1" applyFill="1" applyBorder="1" applyAlignment="1">
      <alignment/>
    </xf>
    <xf numFmtId="0" fontId="21" fillId="0" borderId="0" xfId="0" applyFont="1" applyFill="1" applyAlignment="1">
      <alignment/>
    </xf>
    <xf numFmtId="181" fontId="19" fillId="0" borderId="0" xfId="0" applyNumberFormat="1" applyFont="1" applyFill="1" applyAlignment="1">
      <alignment/>
    </xf>
    <xf numFmtId="49" fontId="2" fillId="0" borderId="6" xfId="0" applyNumberFormat="1" applyFont="1" applyFill="1" applyBorder="1" applyAlignment="1">
      <alignment horizontal="center" vertical="center" wrapText="1"/>
    </xf>
    <xf numFmtId="180" fontId="23" fillId="0" borderId="6" xfId="81" applyNumberFormat="1" applyFont="1" applyFill="1" applyBorder="1" applyAlignment="1">
      <alignment horizontal="center" vertical="center" wrapText="1"/>
    </xf>
    <xf numFmtId="49" fontId="21" fillId="0" borderId="13" xfId="0" applyNumberFormat="1" applyFont="1" applyFill="1" applyBorder="1" applyAlignment="1">
      <alignment horizontal="left" vertical="center" wrapText="1"/>
    </xf>
    <xf numFmtId="49" fontId="21" fillId="0" borderId="14" xfId="0" applyNumberFormat="1" applyFont="1" applyFill="1" applyBorder="1" applyAlignment="1">
      <alignment horizontal="left" vertical="center" wrapText="1"/>
    </xf>
    <xf numFmtId="49" fontId="19" fillId="0" borderId="14" xfId="0" applyNumberFormat="1" applyFont="1" applyFill="1" applyBorder="1" applyAlignment="1">
      <alignment horizontal="left" vertical="center" wrapText="1"/>
    </xf>
    <xf numFmtId="49" fontId="19" fillId="0" borderId="14" xfId="0" applyNumberFormat="1" applyFont="1" applyFill="1" applyBorder="1" applyAlignment="1">
      <alignment vertical="center" wrapText="1"/>
    </xf>
    <xf numFmtId="49" fontId="21" fillId="0" borderId="14" xfId="42" applyNumberFormat="1" applyFont="1" applyFill="1" applyBorder="1" applyAlignment="1">
      <alignment vertical="center" wrapText="1"/>
    </xf>
    <xf numFmtId="49" fontId="19" fillId="0" borderId="14" xfId="42" applyNumberFormat="1" applyFont="1" applyFill="1" applyBorder="1" applyAlignment="1">
      <alignment vertical="center" wrapText="1"/>
    </xf>
    <xf numFmtId="49" fontId="19" fillId="0" borderId="15" xfId="42" applyNumberFormat="1" applyFont="1" applyFill="1" applyBorder="1" applyAlignment="1">
      <alignment horizontal="left" vertical="center" wrapText="1"/>
    </xf>
    <xf numFmtId="3" fontId="28" fillId="0" borderId="13" xfId="0" applyNumberFormat="1" applyFont="1" applyFill="1" applyBorder="1" applyAlignment="1">
      <alignment vertical="center"/>
    </xf>
    <xf numFmtId="3" fontId="28" fillId="0" borderId="14" xfId="0" applyNumberFormat="1" applyFont="1" applyFill="1" applyBorder="1" applyAlignment="1">
      <alignment vertical="center"/>
    </xf>
    <xf numFmtId="3" fontId="35" fillId="0" borderId="14" xfId="0" applyNumberFormat="1" applyFont="1" applyFill="1" applyBorder="1" applyAlignment="1">
      <alignment vertical="center"/>
    </xf>
    <xf numFmtId="3" fontId="36" fillId="0" borderId="14" xfId="0" applyNumberFormat="1" applyFont="1" applyFill="1" applyBorder="1" applyAlignment="1">
      <alignment vertical="center"/>
    </xf>
    <xf numFmtId="3" fontId="28" fillId="0" borderId="14" xfId="42" applyNumberFormat="1" applyFont="1" applyFill="1" applyBorder="1" applyAlignment="1">
      <alignment vertical="center"/>
    </xf>
    <xf numFmtId="3" fontId="36" fillId="0" borderId="14" xfId="42" applyNumberFormat="1" applyFont="1" applyFill="1" applyBorder="1" applyAlignment="1">
      <alignment vertical="center"/>
    </xf>
    <xf numFmtId="3" fontId="36" fillId="0" borderId="15" xfId="0" applyNumberFormat="1" applyFont="1" applyFill="1" applyBorder="1" applyAlignment="1">
      <alignment vertical="center"/>
    </xf>
    <xf numFmtId="49" fontId="28" fillId="0" borderId="0" xfId="0" applyNumberFormat="1" applyFont="1" applyFill="1" applyBorder="1" applyAlignment="1">
      <alignment horizontal="center"/>
    </xf>
    <xf numFmtId="49" fontId="28" fillId="0" borderId="13"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28" fillId="0" borderId="14" xfId="42" applyNumberFormat="1" applyFont="1" applyFill="1" applyBorder="1" applyAlignment="1">
      <alignment horizontal="center" vertical="center" wrapText="1"/>
    </xf>
    <xf numFmtId="49" fontId="36" fillId="0" borderId="14" xfId="42" applyNumberFormat="1" applyFont="1" applyFill="1" applyBorder="1" applyAlignment="1">
      <alignment horizontal="center" vertical="center" wrapText="1"/>
    </xf>
    <xf numFmtId="49" fontId="36" fillId="0" borderId="15" xfId="42" applyNumberFormat="1" applyFont="1" applyFill="1" applyBorder="1" applyAlignment="1">
      <alignment horizontal="center" vertical="center" wrapText="1"/>
    </xf>
    <xf numFmtId="49" fontId="36" fillId="0" borderId="0" xfId="0" applyNumberFormat="1" applyFont="1" applyFill="1" applyAlignment="1">
      <alignment horizontal="center"/>
    </xf>
    <xf numFmtId="49" fontId="38" fillId="0" borderId="14" xfId="0" applyNumberFormat="1" applyFont="1" applyFill="1" applyBorder="1" applyAlignment="1">
      <alignment horizontal="center" vertical="center" wrapText="1"/>
    </xf>
    <xf numFmtId="0" fontId="38" fillId="0" borderId="0" xfId="0" applyFont="1" applyFill="1" applyAlignment="1">
      <alignment/>
    </xf>
    <xf numFmtId="49" fontId="2" fillId="0" borderId="6" xfId="81" applyNumberFormat="1" applyFont="1" applyFill="1" applyBorder="1" applyAlignment="1">
      <alignment horizontal="center" vertical="center" wrapText="1"/>
    </xf>
    <xf numFmtId="49" fontId="2" fillId="0" borderId="6" xfId="42"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3" fontId="38" fillId="0" borderId="0" xfId="0" applyNumberFormat="1" applyFont="1" applyFill="1" applyBorder="1" applyAlignment="1">
      <alignment/>
    </xf>
    <xf numFmtId="3" fontId="19" fillId="0" borderId="0" xfId="0" applyNumberFormat="1" applyFont="1" applyFill="1" applyBorder="1" applyAlignment="1">
      <alignment/>
    </xf>
    <xf numFmtId="3" fontId="28" fillId="0" borderId="0" xfId="42" applyNumberFormat="1" applyFont="1" applyFill="1" applyBorder="1" applyAlignment="1">
      <alignment vertical="center"/>
    </xf>
    <xf numFmtId="3" fontId="36" fillId="0" borderId="0" xfId="42" applyNumberFormat="1" applyFont="1" applyFill="1" applyBorder="1" applyAlignment="1">
      <alignment vertical="center"/>
    </xf>
    <xf numFmtId="3" fontId="36" fillId="0" borderId="0" xfId="0" applyNumberFormat="1" applyFont="1" applyFill="1" applyBorder="1" applyAlignment="1">
      <alignment vertical="center"/>
    </xf>
    <xf numFmtId="0" fontId="39" fillId="0" borderId="0" xfId="0" applyFont="1" applyAlignment="1">
      <alignment/>
    </xf>
    <xf numFmtId="181" fontId="39" fillId="0" borderId="0" xfId="42" applyNumberFormat="1" applyFont="1" applyAlignment="1">
      <alignment/>
    </xf>
    <xf numFmtId="0" fontId="29" fillId="0" borderId="0" xfId="0" applyFont="1" applyAlignment="1">
      <alignment/>
    </xf>
    <xf numFmtId="0" fontId="23" fillId="0" borderId="6" xfId="0" applyFont="1" applyBorder="1" applyAlignment="1">
      <alignment horizontal="center" vertical="center" wrapText="1"/>
    </xf>
    <xf numFmtId="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81" fontId="19" fillId="0" borderId="0" xfId="42" applyNumberFormat="1" applyFont="1" applyAlignment="1">
      <alignment vertical="center"/>
    </xf>
    <xf numFmtId="181" fontId="21" fillId="0" borderId="0" xfId="42" applyNumberFormat="1" applyFont="1" applyAlignment="1">
      <alignment/>
    </xf>
    <xf numFmtId="49" fontId="21" fillId="0" borderId="14" xfId="0" applyNumberFormat="1" applyFont="1" applyBorder="1" applyAlignment="1">
      <alignment horizontal="center" vertical="center" wrapText="1"/>
    </xf>
    <xf numFmtId="49" fontId="19" fillId="0" borderId="1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30" fillId="0" borderId="14" xfId="0" applyNumberFormat="1" applyFont="1" applyBorder="1" applyAlignment="1">
      <alignment horizontal="center" vertical="center" wrapText="1"/>
    </xf>
    <xf numFmtId="49" fontId="21" fillId="0" borderId="13"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19" fillId="0" borderId="14" xfId="0" applyNumberFormat="1" applyFont="1" applyBorder="1" applyAlignment="1">
      <alignment horizontal="left" vertical="center" wrapText="1"/>
    </xf>
    <xf numFmtId="49" fontId="25" fillId="0" borderId="14" xfId="0" applyNumberFormat="1" applyFont="1" applyBorder="1" applyAlignment="1">
      <alignment horizontal="left" vertical="center" wrapText="1"/>
    </xf>
    <xf numFmtId="49" fontId="30" fillId="0" borderId="14" xfId="0" applyNumberFormat="1" applyFont="1" applyBorder="1" applyAlignment="1">
      <alignment horizontal="left" vertical="center" wrapText="1"/>
    </xf>
    <xf numFmtId="49" fontId="21" fillId="0" borderId="16" xfId="0" applyNumberFormat="1" applyFont="1" applyBorder="1" applyAlignment="1">
      <alignment horizontal="left" vertical="center" wrapText="1"/>
    </xf>
    <xf numFmtId="0" fontId="2" fillId="0" borderId="0" xfId="0" applyFont="1" applyBorder="1" applyAlignment="1">
      <alignment horizontal="center"/>
    </xf>
    <xf numFmtId="49" fontId="23" fillId="0" borderId="14"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32" fillId="0" borderId="14" xfId="0" applyNumberFormat="1" applyFont="1" applyBorder="1" applyAlignment="1">
      <alignment horizontal="center" vertical="center" wrapText="1"/>
    </xf>
    <xf numFmtId="49" fontId="31" fillId="0" borderId="14" xfId="0" applyNumberFormat="1" applyFont="1" applyBorder="1" applyAlignment="1">
      <alignment horizontal="center" vertical="center" wrapText="1"/>
    </xf>
    <xf numFmtId="0" fontId="2" fillId="0" borderId="0" xfId="0" applyFont="1" applyAlignment="1">
      <alignment horizontal="center"/>
    </xf>
    <xf numFmtId="181" fontId="29" fillId="0" borderId="0" xfId="42" applyNumberFormat="1" applyFont="1" applyAlignment="1">
      <alignment vertical="center"/>
    </xf>
    <xf numFmtId="49" fontId="41" fillId="0" borderId="15" xfId="0" applyNumberFormat="1" applyFont="1" applyBorder="1" applyAlignment="1">
      <alignment horizontal="center" vertical="center" wrapText="1"/>
    </xf>
    <xf numFmtId="49" fontId="29" fillId="0" borderId="15" xfId="0" applyNumberFormat="1" applyFont="1" applyBorder="1" applyAlignment="1">
      <alignment horizontal="left" vertical="center" wrapText="1"/>
    </xf>
    <xf numFmtId="0" fontId="41" fillId="0" borderId="0" xfId="0" applyFont="1" applyBorder="1" applyAlignment="1">
      <alignment vertical="center"/>
    </xf>
    <xf numFmtId="3" fontId="21" fillId="0" borderId="14" xfId="0" applyNumberFormat="1" applyFont="1" applyBorder="1" applyAlignment="1">
      <alignment horizontal="right" vertical="center"/>
    </xf>
    <xf numFmtId="3" fontId="21" fillId="0" borderId="14" xfId="0" applyNumberFormat="1" applyFont="1" applyBorder="1" applyAlignment="1">
      <alignment horizontal="right"/>
    </xf>
    <xf numFmtId="3" fontId="19" fillId="0" borderId="14" xfId="0" applyNumberFormat="1" applyFont="1" applyBorder="1" applyAlignment="1">
      <alignment horizontal="right"/>
    </xf>
    <xf numFmtId="3" fontId="30" fillId="0" borderId="14" xfId="0" applyNumberFormat="1" applyFont="1" applyBorder="1" applyAlignment="1">
      <alignment horizontal="right"/>
    </xf>
    <xf numFmtId="3" fontId="29" fillId="0" borderId="15" xfId="0" applyNumberFormat="1" applyFont="1" applyBorder="1" applyAlignment="1">
      <alignment horizontal="right" vertical="center"/>
    </xf>
    <xf numFmtId="181" fontId="19" fillId="0" borderId="0" xfId="42" applyNumberFormat="1" applyFont="1" applyBorder="1" applyAlignment="1">
      <alignment/>
    </xf>
    <xf numFmtId="181" fontId="39" fillId="0" borderId="0" xfId="42" applyNumberFormat="1" applyFont="1" applyBorder="1" applyAlignment="1">
      <alignment/>
    </xf>
    <xf numFmtId="181" fontId="21" fillId="0" borderId="0" xfId="42" applyNumberFormat="1" applyFont="1" applyBorder="1" applyAlignment="1">
      <alignment horizontal="right"/>
    </xf>
    <xf numFmtId="181" fontId="19" fillId="0" borderId="0" xfId="42" applyNumberFormat="1" applyFont="1" applyBorder="1" applyAlignment="1">
      <alignment horizontal="right"/>
    </xf>
    <xf numFmtId="0" fontId="40" fillId="0" borderId="0" xfId="0" applyFont="1" applyAlignment="1">
      <alignment/>
    </xf>
    <xf numFmtId="181" fontId="42" fillId="0" borderId="0" xfId="42" applyNumberFormat="1" applyFont="1" applyAlignment="1">
      <alignment vertical="center"/>
    </xf>
    <xf numFmtId="49" fontId="41" fillId="0" borderId="13" xfId="0" applyNumberFormat="1" applyFont="1" applyBorder="1" applyAlignment="1">
      <alignment horizontal="center" vertical="center" wrapText="1"/>
    </xf>
    <xf numFmtId="49" fontId="29" fillId="0" borderId="13" xfId="0" applyNumberFormat="1" applyFont="1" applyBorder="1" applyAlignment="1">
      <alignment horizontal="left" vertical="center" wrapText="1"/>
    </xf>
    <xf numFmtId="3" fontId="29" fillId="0" borderId="13" xfId="0" applyNumberFormat="1" applyFont="1" applyBorder="1" applyAlignment="1">
      <alignment horizontal="right"/>
    </xf>
    <xf numFmtId="49" fontId="2" fillId="0" borderId="15" xfId="0" applyNumberFormat="1" applyFont="1" applyBorder="1" applyAlignment="1">
      <alignment horizontal="center" vertical="center" wrapText="1"/>
    </xf>
    <xf numFmtId="49" fontId="19" fillId="0" borderId="15" xfId="0" applyNumberFormat="1" applyFont="1" applyBorder="1" applyAlignment="1">
      <alignment horizontal="left" vertical="center" wrapText="1"/>
    </xf>
    <xf numFmtId="49" fontId="23" fillId="0" borderId="13" xfId="0" applyNumberFormat="1" applyFont="1" applyBorder="1" applyAlignment="1">
      <alignment horizontal="center" vertical="center" wrapText="1"/>
    </xf>
    <xf numFmtId="3" fontId="21" fillId="0" borderId="13" xfId="0" applyNumberFormat="1" applyFont="1" applyBorder="1" applyAlignment="1">
      <alignment horizontal="right"/>
    </xf>
    <xf numFmtId="0" fontId="23" fillId="0" borderId="0" xfId="0" applyFont="1" applyFill="1" applyBorder="1" applyAlignment="1">
      <alignment horizontal="center" vertical="center" wrapText="1"/>
    </xf>
    <xf numFmtId="49" fontId="21" fillId="0" borderId="16" xfId="0" applyNumberFormat="1" applyFont="1" applyBorder="1" applyAlignment="1">
      <alignment horizontal="center" vertical="center" wrapText="1"/>
    </xf>
    <xf numFmtId="9" fontId="21" fillId="0" borderId="0" xfId="81" applyFont="1" applyAlignment="1">
      <alignment vertical="center"/>
    </xf>
    <xf numFmtId="181" fontId="21" fillId="0" borderId="0" xfId="42" applyNumberFormat="1" applyFont="1" applyAlignment="1">
      <alignment horizontal="right"/>
    </xf>
    <xf numFmtId="181" fontId="19" fillId="0" borderId="0" xfId="42" applyNumberFormat="1" applyFont="1" applyAlignment="1">
      <alignment horizontal="right" vertical="center"/>
    </xf>
    <xf numFmtId="0" fontId="19" fillId="0" borderId="0" xfId="0" applyFont="1" applyAlignment="1">
      <alignment horizontal="right"/>
    </xf>
    <xf numFmtId="3" fontId="19" fillId="0" borderId="0" xfId="0" applyNumberFormat="1" applyFont="1" applyAlignment="1">
      <alignment horizontal="right"/>
    </xf>
    <xf numFmtId="3" fontId="21" fillId="0" borderId="16" xfId="0" applyNumberFormat="1" applyFont="1" applyBorder="1" applyAlignment="1">
      <alignment vertical="center"/>
    </xf>
    <xf numFmtId="3" fontId="19" fillId="0" borderId="14" xfId="0" applyNumberFormat="1" applyFont="1" applyBorder="1" applyAlignment="1">
      <alignment horizontal="right" vertical="center"/>
    </xf>
    <xf numFmtId="3" fontId="30" fillId="0" borderId="14" xfId="0" applyNumberFormat="1" applyFont="1" applyBorder="1" applyAlignment="1">
      <alignment horizontal="right" vertical="center"/>
    </xf>
    <xf numFmtId="49" fontId="40" fillId="24" borderId="14" xfId="0" applyNumberFormat="1" applyFont="1" applyFill="1" applyBorder="1" applyAlignment="1">
      <alignment horizontal="center" vertical="center" wrapText="1"/>
    </xf>
    <xf numFmtId="49" fontId="40" fillId="24" borderId="14" xfId="0" applyNumberFormat="1" applyFont="1" applyFill="1" applyBorder="1" applyAlignment="1">
      <alignment horizontal="left" vertical="center" wrapText="1"/>
    </xf>
    <xf numFmtId="3" fontId="40" fillId="24" borderId="14" xfId="0" applyNumberFormat="1" applyFont="1" applyFill="1" applyBorder="1" applyAlignment="1">
      <alignment horizontal="right"/>
    </xf>
    <xf numFmtId="49" fontId="19" fillId="0" borderId="17" xfId="0" applyNumberFormat="1" applyFont="1" applyBorder="1" applyAlignment="1">
      <alignment horizontal="center" vertical="center" wrapText="1"/>
    </xf>
    <xf numFmtId="49" fontId="19" fillId="0" borderId="17" xfId="0" applyNumberFormat="1" applyFont="1" applyBorder="1" applyAlignment="1">
      <alignment horizontal="left" vertical="center" wrapText="1"/>
    </xf>
    <xf numFmtId="0" fontId="2" fillId="0" borderId="0" xfId="0" applyFont="1" applyBorder="1" applyAlignment="1">
      <alignment vertical="center"/>
    </xf>
    <xf numFmtId="180" fontId="24" fillId="0" borderId="18" xfId="81" applyNumberFormat="1" applyFont="1" applyBorder="1" applyAlignment="1">
      <alignment horizontal="right" vertical="center"/>
    </xf>
    <xf numFmtId="3" fontId="21" fillId="0" borderId="0" xfId="0" applyNumberFormat="1" applyFont="1" applyFill="1" applyAlignment="1">
      <alignment/>
    </xf>
    <xf numFmtId="3" fontId="21" fillId="0" borderId="0" xfId="0" applyNumberFormat="1" applyFont="1" applyAlignment="1">
      <alignment/>
    </xf>
    <xf numFmtId="181" fontId="30" fillId="0" borderId="0" xfId="42" applyNumberFormat="1" applyFont="1" applyAlignment="1">
      <alignment/>
    </xf>
    <xf numFmtId="49" fontId="42" fillId="0" borderId="14" xfId="0" applyNumberFormat="1" applyFont="1" applyFill="1" applyBorder="1" applyAlignment="1">
      <alignment horizontal="center" vertical="center" wrapText="1"/>
    </xf>
    <xf numFmtId="0" fontId="42" fillId="0" borderId="0" xfId="0" applyFont="1" applyFill="1" applyAlignment="1">
      <alignment/>
    </xf>
    <xf numFmtId="3" fontId="42" fillId="0" borderId="0" xfId="0" applyNumberFormat="1" applyFont="1" applyFill="1" applyBorder="1" applyAlignment="1">
      <alignment/>
    </xf>
    <xf numFmtId="3" fontId="25" fillId="0" borderId="14" xfId="0" applyNumberFormat="1" applyFont="1" applyFill="1" applyBorder="1" applyAlignment="1">
      <alignment horizontal="right"/>
    </xf>
    <xf numFmtId="3" fontId="36" fillId="0" borderId="0" xfId="0" applyNumberFormat="1" applyFont="1" applyFill="1" applyBorder="1" applyAlignment="1">
      <alignment/>
    </xf>
    <xf numFmtId="3" fontId="21" fillId="0" borderId="0" xfId="0" applyNumberFormat="1" applyFont="1" applyFill="1" applyBorder="1" applyAlignment="1">
      <alignment/>
    </xf>
    <xf numFmtId="0" fontId="19" fillId="0" borderId="0" xfId="0" applyFont="1" applyAlignment="1">
      <alignment horizontal="center"/>
    </xf>
    <xf numFmtId="49" fontId="36" fillId="0" borderId="14" xfId="42" applyNumberFormat="1" applyFont="1" applyFill="1" applyBorder="1" applyAlignment="1">
      <alignment vertical="center" wrapText="1"/>
    </xf>
    <xf numFmtId="49" fontId="36" fillId="0" borderId="14" xfId="0" applyNumberFormat="1" applyFont="1" applyFill="1" applyBorder="1" applyAlignment="1">
      <alignment horizontal="left" vertical="center" wrapText="1"/>
    </xf>
    <xf numFmtId="49" fontId="37" fillId="0" borderId="14" xfId="0" applyNumberFormat="1" applyFont="1" applyFill="1" applyBorder="1" applyAlignment="1">
      <alignment vertical="center" wrapText="1"/>
    </xf>
    <xf numFmtId="3" fontId="57" fillId="0" borderId="14" xfId="0" applyNumberFormat="1" applyFont="1" applyFill="1" applyBorder="1" applyAlignment="1">
      <alignment vertical="center"/>
    </xf>
    <xf numFmtId="49" fontId="36" fillId="0" borderId="14" xfId="0" applyNumberFormat="1" applyFont="1" applyFill="1" applyBorder="1" applyAlignment="1">
      <alignment vertical="center" wrapText="1"/>
    </xf>
    <xf numFmtId="180" fontId="19" fillId="0" borderId="0" xfId="81" applyNumberFormat="1" applyFont="1" applyFill="1" applyAlignment="1">
      <alignment horizontal="center"/>
    </xf>
    <xf numFmtId="9" fontId="34" fillId="0" borderId="13" xfId="81" applyNumberFormat="1" applyFont="1" applyFill="1" applyBorder="1" applyAlignment="1">
      <alignment horizontal="center" vertical="center"/>
    </xf>
    <xf numFmtId="9" fontId="34" fillId="0" borderId="14" xfId="81" applyNumberFormat="1" applyFont="1" applyFill="1" applyBorder="1" applyAlignment="1">
      <alignment horizontal="center" vertical="center"/>
    </xf>
    <xf numFmtId="9" fontId="37" fillId="0" borderId="14" xfId="81" applyNumberFormat="1" applyFont="1" applyFill="1" applyBorder="1" applyAlignment="1">
      <alignment horizontal="center" vertical="center"/>
    </xf>
    <xf numFmtId="9" fontId="42" fillId="0" borderId="14" xfId="81" applyNumberFormat="1" applyFont="1" applyFill="1" applyBorder="1" applyAlignment="1">
      <alignment horizontal="center" vertical="center"/>
    </xf>
    <xf numFmtId="9" fontId="37" fillId="0" borderId="15" xfId="81" applyNumberFormat="1" applyFont="1" applyFill="1" applyBorder="1" applyAlignment="1">
      <alignment horizontal="center" vertical="center"/>
    </xf>
    <xf numFmtId="9" fontId="34" fillId="0" borderId="13" xfId="81" applyNumberFormat="1" applyFont="1" applyBorder="1" applyAlignment="1">
      <alignment horizontal="center"/>
    </xf>
    <xf numFmtId="9" fontId="34" fillId="0" borderId="14" xfId="81" applyNumberFormat="1" applyFont="1" applyBorder="1" applyAlignment="1">
      <alignment horizontal="center"/>
    </xf>
    <xf numFmtId="9" fontId="37" fillId="0" borderId="14" xfId="81" applyNumberFormat="1" applyFont="1" applyBorder="1" applyAlignment="1">
      <alignment horizontal="center"/>
    </xf>
    <xf numFmtId="9" fontId="42" fillId="24" borderId="14" xfId="81" applyNumberFormat="1" applyFont="1" applyFill="1" applyBorder="1" applyAlignment="1">
      <alignment horizontal="center"/>
    </xf>
    <xf numFmtId="9" fontId="37" fillId="0" borderId="15" xfId="81" applyNumberFormat="1" applyFont="1" applyBorder="1" applyAlignment="1">
      <alignment horizontal="center"/>
    </xf>
    <xf numFmtId="9" fontId="34" fillId="0" borderId="13" xfId="81" applyNumberFormat="1" applyFont="1" applyBorder="1" applyAlignment="1">
      <alignment horizontal="center" vertical="center"/>
    </xf>
    <xf numFmtId="9" fontId="34" fillId="0" borderId="15" xfId="81" applyNumberFormat="1" applyFont="1" applyBorder="1" applyAlignment="1">
      <alignment horizontal="center" vertical="center"/>
    </xf>
    <xf numFmtId="49" fontId="40" fillId="0" borderId="14" xfId="0" applyNumberFormat="1" applyFont="1" applyFill="1" applyBorder="1" applyAlignment="1">
      <alignment horizontal="left" vertical="center" wrapText="1"/>
    </xf>
    <xf numFmtId="9" fontId="29" fillId="0" borderId="14" xfId="81" applyNumberFormat="1" applyFont="1" applyBorder="1" applyAlignment="1">
      <alignment horizontal="center" vertical="center"/>
    </xf>
    <xf numFmtId="9" fontId="29" fillId="0" borderId="16" xfId="81" applyNumberFormat="1" applyFont="1" applyBorder="1" applyAlignment="1">
      <alignment horizontal="center" vertical="center"/>
    </xf>
    <xf numFmtId="9" fontId="24" fillId="0" borderId="14" xfId="81" applyNumberFormat="1" applyFont="1" applyBorder="1" applyAlignment="1">
      <alignment horizontal="center" vertical="center"/>
    </xf>
    <xf numFmtId="9" fontId="29" fillId="0" borderId="14" xfId="0" applyNumberFormat="1" applyFont="1" applyBorder="1" applyAlignment="1">
      <alignment horizontal="center" vertical="center"/>
    </xf>
    <xf numFmtId="9" fontId="43" fillId="0" borderId="14" xfId="81" applyNumberFormat="1" applyFont="1" applyBorder="1" applyAlignment="1">
      <alignment horizontal="center" vertical="center"/>
    </xf>
    <xf numFmtId="9" fontId="44" fillId="0" borderId="14" xfId="81" applyNumberFormat="1" applyFont="1" applyBorder="1" applyAlignment="1">
      <alignment horizontal="center" vertical="center"/>
    </xf>
    <xf numFmtId="3" fontId="19" fillId="0" borderId="17" xfId="0" applyNumberFormat="1" applyFont="1" applyBorder="1" applyAlignment="1">
      <alignment horizontal="center" vertical="center"/>
    </xf>
    <xf numFmtId="180" fontId="24" fillId="0" borderId="17" xfId="81" applyNumberFormat="1" applyFont="1" applyBorder="1" applyAlignment="1">
      <alignment horizontal="center" vertical="center"/>
    </xf>
    <xf numFmtId="3" fontId="19" fillId="0" borderId="15" xfId="0" applyNumberFormat="1" applyFont="1" applyBorder="1" applyAlignment="1">
      <alignment horizontal="right"/>
    </xf>
    <xf numFmtId="49" fontId="21" fillId="0" borderId="15" xfId="0" applyNumberFormat="1" applyFont="1" applyBorder="1" applyAlignment="1">
      <alignment horizontal="center" vertical="center" wrapText="1"/>
    </xf>
    <xf numFmtId="49" fontId="21" fillId="0" borderId="15" xfId="0" applyNumberFormat="1" applyFont="1" applyBorder="1" applyAlignment="1">
      <alignment horizontal="left" vertical="center" wrapText="1"/>
    </xf>
    <xf numFmtId="3" fontId="21" fillId="0" borderId="15" xfId="0" applyNumberFormat="1" applyFont="1" applyBorder="1" applyAlignment="1">
      <alignment horizontal="right" vertical="center"/>
    </xf>
    <xf numFmtId="3" fontId="21" fillId="0" borderId="15" xfId="0" applyNumberFormat="1" applyFont="1" applyBorder="1" applyAlignment="1">
      <alignment horizontal="center" vertical="center"/>
    </xf>
    <xf numFmtId="180" fontId="29" fillId="0" borderId="15" xfId="81" applyNumberFormat="1" applyFont="1" applyBorder="1" applyAlignment="1">
      <alignment horizontal="center" vertical="center"/>
    </xf>
    <xf numFmtId="180" fontId="29" fillId="0" borderId="18" xfId="81" applyNumberFormat="1" applyFont="1" applyBorder="1" applyAlignment="1">
      <alignment horizontal="right" vertical="center"/>
    </xf>
    <xf numFmtId="0" fontId="23" fillId="0" borderId="6" xfId="0" applyNumberFormat="1" applyFont="1" applyBorder="1" applyAlignment="1">
      <alignment horizontal="center" vertical="center" wrapText="1"/>
    </xf>
    <xf numFmtId="0" fontId="19" fillId="0" borderId="0" xfId="0" applyFont="1" applyAlignment="1">
      <alignment horizontal="center"/>
    </xf>
    <xf numFmtId="0" fontId="22" fillId="0" borderId="0" xfId="0" applyFont="1" applyAlignment="1">
      <alignment horizontal="center"/>
    </xf>
    <xf numFmtId="0" fontId="33" fillId="0" borderId="0" xfId="0" applyFont="1" applyFill="1" applyAlignment="1">
      <alignment horizontal="center"/>
    </xf>
    <xf numFmtId="0" fontId="24" fillId="0" borderId="0" xfId="0" applyFont="1" applyAlignment="1">
      <alignment horizontal="center"/>
    </xf>
    <xf numFmtId="0" fontId="23" fillId="0" borderId="6" xfId="0" applyFont="1" applyFill="1" applyBorder="1" applyAlignment="1">
      <alignment horizontal="center" vertical="center" wrapText="1"/>
    </xf>
    <xf numFmtId="0" fontId="23" fillId="0" borderId="0" xfId="0" applyNumberFormat="1" applyFont="1" applyFill="1" applyBorder="1" applyAlignment="1">
      <alignment horizontal="center" vertical="center" wrapText="1"/>
    </xf>
    <xf numFmtId="0" fontId="21" fillId="0" borderId="6" xfId="0" applyNumberFormat="1" applyFont="1" applyBorder="1" applyAlignment="1">
      <alignment horizontal="center" vertical="center" wrapText="1"/>
    </xf>
    <xf numFmtId="0" fontId="24" fillId="0" borderId="19" xfId="0" applyFont="1" applyBorder="1" applyAlignment="1">
      <alignment horizontal="center"/>
    </xf>
    <xf numFmtId="0" fontId="19" fillId="0" borderId="0" xfId="0" applyFont="1" applyFill="1" applyAlignment="1">
      <alignment horizontal="center"/>
    </xf>
    <xf numFmtId="0" fontId="21" fillId="0" borderId="0" xfId="0" applyFont="1" applyFill="1" applyAlignment="1">
      <alignment horizontal="center"/>
    </xf>
    <xf numFmtId="0" fontId="22" fillId="0" borderId="0" xfId="0" applyFont="1" applyFill="1" applyAlignment="1">
      <alignment horizontal="center"/>
    </xf>
    <xf numFmtId="0" fontId="24" fillId="0" borderId="19" xfId="0" applyFont="1" applyFill="1" applyBorder="1" applyAlignment="1">
      <alignment horizontal="center"/>
    </xf>
    <xf numFmtId="9" fontId="19" fillId="0" borderId="0" xfId="81" applyFont="1" applyFill="1" applyAlignment="1">
      <alignment horizontal="center"/>
    </xf>
    <xf numFmtId="0" fontId="23" fillId="0" borderId="20" xfId="0" applyNumberFormat="1" applyFont="1" applyFill="1" applyBorder="1" applyAlignment="1">
      <alignment horizontal="center" vertical="center" wrapText="1"/>
    </xf>
    <xf numFmtId="0" fontId="23" fillId="0" borderId="21" xfId="0" applyNumberFormat="1" applyFont="1" applyFill="1" applyBorder="1" applyAlignment="1">
      <alignment horizontal="center" vertical="center" wrapText="1"/>
    </xf>
    <xf numFmtId="49" fontId="23" fillId="0" borderId="6" xfId="0" applyNumberFormat="1" applyFont="1" applyFill="1" applyBorder="1" applyAlignment="1">
      <alignment horizontal="center" vertical="center" wrapText="1"/>
    </xf>
    <xf numFmtId="49" fontId="21" fillId="0" borderId="6" xfId="0" applyNumberFormat="1" applyFont="1" applyFill="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21" xfId="0" applyNumberFormat="1" applyFont="1" applyBorder="1" applyAlignment="1">
      <alignment horizontal="center" vertical="center" wrapText="1"/>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4" fillId="0" borderId="19" xfId="0" applyFont="1" applyBorder="1" applyAlignment="1">
      <alignment horizontal="center" vertical="center"/>
    </xf>
  </cellXfs>
  <cellStyles count="9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zerodec" xfId="45"/>
    <cellStyle name="Comma0" xfId="46"/>
    <cellStyle name="Currency" xfId="47"/>
    <cellStyle name="Currency [0]" xfId="48"/>
    <cellStyle name="Currency0" xfId="49"/>
    <cellStyle name="Currency1" xfId="50"/>
    <cellStyle name="Date" xfId="51"/>
    <cellStyle name="Dollar (zero dec)" xfId="52"/>
    <cellStyle name="Explanatory Text" xfId="53"/>
    <cellStyle name="Fixed" xfId="54"/>
    <cellStyle name="Followed Hyperlink" xfId="55"/>
    <cellStyle name="Good" xfId="56"/>
    <cellStyle name="Grey" xfId="57"/>
    <cellStyle name="Header1" xfId="58"/>
    <cellStyle name="Header2" xfId="59"/>
    <cellStyle name="Heading 1" xfId="60"/>
    <cellStyle name="Heading 2" xfId="61"/>
    <cellStyle name="Heading 3" xfId="62"/>
    <cellStyle name="Heading 4" xfId="63"/>
    <cellStyle name="HEADING1" xfId="64"/>
    <cellStyle name="HEADING2" xfId="65"/>
    <cellStyle name="Hyperlink" xfId="66"/>
    <cellStyle name="Input" xfId="67"/>
    <cellStyle name="Input [yellow]" xfId="68"/>
    <cellStyle name="Linked Cell" xfId="69"/>
    <cellStyle name="Monétaire [0]_TARIFFS DB" xfId="70"/>
    <cellStyle name="Monétaire_TARIFFS DB" xfId="71"/>
    <cellStyle name="n" xfId="72"/>
    <cellStyle name="Neutral" xfId="73"/>
    <cellStyle name="New Times Roman" xfId="74"/>
    <cellStyle name="no dec" xfId="75"/>
    <cellStyle name="Normal - Style1" xfId="76"/>
    <cellStyle name="Normal 2" xfId="77"/>
    <cellStyle name="Normal_BAOCAOPHUCVUKT" xfId="78"/>
    <cellStyle name="Note" xfId="79"/>
    <cellStyle name="Output" xfId="80"/>
    <cellStyle name="Percent" xfId="81"/>
    <cellStyle name="Percent [2]" xfId="82"/>
    <cellStyle name="Percent 2" xfId="83"/>
    <cellStyle name="Phần Trăm 2" xfId="84"/>
    <cellStyle name="T" xfId="85"/>
    <cellStyle name="th" xfId="86"/>
    <cellStyle name="þ_x001D_ð¤_x000C_¯þ_x0014_&#13;¨þU_x0001_À_x0004_ _x0015__x000F__x0001__x0001_" xfId="87"/>
    <cellStyle name="Title" xfId="88"/>
    <cellStyle name="Total" xfId="89"/>
    <cellStyle name="viet" xfId="90"/>
    <cellStyle name="viet2" xfId="91"/>
    <cellStyle name="Warning Text" xfId="92"/>
    <cellStyle name=" [0.00]_ Att. 1- Cover" xfId="93"/>
    <cellStyle name="_ Att. 1- Cover" xfId="94"/>
    <cellStyle name="?_ Att. 1- Cover" xfId="95"/>
    <cellStyle name="똿뗦먛귟 [0.00]_PRODUCT DETAIL Q1" xfId="96"/>
    <cellStyle name="똿뗦먛귟_PRODUCT DETAIL Q1" xfId="97"/>
    <cellStyle name="믅됞 [0.00]_PRODUCT DETAIL Q1" xfId="98"/>
    <cellStyle name="믅됞_PRODUCT DETAIL Q1" xfId="99"/>
    <cellStyle name="백분율_95" xfId="100"/>
    <cellStyle name="뷭?_BOOKSHIP" xfId="101"/>
    <cellStyle name="콤마 [0]_1202" xfId="102"/>
    <cellStyle name="콤마_1202" xfId="103"/>
    <cellStyle name="통화 [0]_1202" xfId="104"/>
    <cellStyle name="통화_1202" xfId="105"/>
    <cellStyle name="표준_(정보부문)월별인원계획" xfId="106"/>
    <cellStyle name="一般_00Q3902REV.1" xfId="107"/>
    <cellStyle name="千分位[0]_00Q3902REV.1" xfId="108"/>
    <cellStyle name="千分位_00Q3902REV.1" xfId="109"/>
    <cellStyle name="貨幣 [0]_00Q3902REV.1" xfId="110"/>
    <cellStyle name="貨幣[0]_BRE" xfId="111"/>
    <cellStyle name="貨幣_00Q3902REV.1" xfId="1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714375</xdr:colOff>
      <xdr:row>0</xdr:row>
      <xdr:rowOff>0</xdr:rowOff>
    </xdr:from>
    <xdr:ext cx="95250" cy="200025"/>
    <xdr:sp fLocksText="0">
      <xdr:nvSpPr>
        <xdr:cNvPr id="1" name="Text Box 1"/>
        <xdr:cNvSpPr txBox="1">
          <a:spLocks noChangeArrowheads="1"/>
        </xdr:cNvSpPr>
      </xdr:nvSpPr>
      <xdr:spPr>
        <a:xfrm>
          <a:off x="5857875" y="0"/>
          <a:ext cx="95250" cy="200025"/>
        </a:xfrm>
        <a:prstGeom prst="rect">
          <a:avLst/>
        </a:prstGeom>
        <a:noFill/>
        <a:ln w="9525" cmpd="sng">
          <a:noFill/>
        </a:ln>
      </xdr:spPr>
      <xdr:txBody>
        <a:bodyPr vertOverflow="clip" wrap="square"/>
        <a:p>
          <a:pPr algn="l">
            <a:defRPr/>
          </a:pPr>
          <a:r>
            <a:rPr lang="en-US" cap="none" u="none" baseline="0">
              <a:latin typeface=".VnTime"/>
              <a:ea typeface=".VnTime"/>
              <a:cs typeface=".VnTime"/>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uang\BC%20th&#225;ng\NAM%202018\thang%207\thang7.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hang4.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244;ng%20khai%20qu&#253;%201.201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hang4.20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Quang\BC%20th&#225;ng\NAM%202020\thang%204\thang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I4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8">
          <cell r="C48">
            <v>22100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3"/>
      <sheetName val="CHI"/>
      <sheetName val="THU"/>
      <sheetName val="Cân đối"/>
    </sheetNames>
    <sheetDataSet>
      <sheetData sheetId="1">
        <row r="50">
          <cell r="D50">
            <v>12689</v>
          </cell>
        </row>
      </sheetData>
      <sheetData sheetId="3">
        <row r="16">
          <cell r="D16">
            <v>1905466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0">
        <row r="49">
          <cell r="C49">
            <v>6300</v>
          </cell>
        </row>
        <row r="50">
          <cell r="C50">
            <v>29500</v>
          </cell>
        </row>
        <row r="53">
          <cell r="C53">
            <v>23200</v>
          </cell>
        </row>
      </sheetData>
      <sheetData sheetId="1">
        <row r="43">
          <cell r="I43">
            <v>2199049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I"/>
      <sheetName val="THU"/>
      <sheetName val="Cân đối"/>
    </sheetNames>
    <sheetDataSet>
      <sheetData sheetId="1">
        <row r="12">
          <cell r="C12">
            <v>1130000</v>
          </cell>
          <cell r="D12">
            <v>1110300</v>
          </cell>
          <cell r="I12">
            <v>211303</v>
          </cell>
          <cell r="J12">
            <v>207826</v>
          </cell>
        </row>
        <row r="13">
          <cell r="C13">
            <v>125000</v>
          </cell>
          <cell r="D13">
            <v>122520</v>
          </cell>
          <cell r="I13">
            <v>42688</v>
          </cell>
          <cell r="J13">
            <v>41849</v>
          </cell>
        </row>
        <row r="14">
          <cell r="C14">
            <v>4610000</v>
          </cell>
          <cell r="D14">
            <v>3733880</v>
          </cell>
          <cell r="I14">
            <v>1015198</v>
          </cell>
          <cell r="J14">
            <v>881305</v>
          </cell>
        </row>
        <row r="15">
          <cell r="C15">
            <v>3000000</v>
          </cell>
          <cell r="D15">
            <v>2940380</v>
          </cell>
          <cell r="I15">
            <v>631303</v>
          </cell>
          <cell r="J15">
            <v>618777</v>
          </cell>
        </row>
        <row r="16">
          <cell r="C16">
            <v>920000</v>
          </cell>
          <cell r="D16">
            <v>901600</v>
          </cell>
          <cell r="I16">
            <v>330519</v>
          </cell>
          <cell r="J16">
            <v>323909</v>
          </cell>
        </row>
        <row r="17">
          <cell r="C17">
            <v>540000</v>
          </cell>
          <cell r="D17">
            <v>196882</v>
          </cell>
          <cell r="I17">
            <v>221064</v>
          </cell>
          <cell r="J17">
            <v>78262</v>
          </cell>
        </row>
        <row r="19">
          <cell r="C19">
            <v>535000</v>
          </cell>
          <cell r="D19">
            <v>535000</v>
          </cell>
          <cell r="I19">
            <v>153423</v>
          </cell>
          <cell r="J19">
            <v>153423</v>
          </cell>
        </row>
        <row r="20">
          <cell r="C20">
            <v>160000</v>
          </cell>
          <cell r="D20">
            <v>100000</v>
          </cell>
          <cell r="I20">
            <v>51339</v>
          </cell>
          <cell r="J20">
            <v>42692</v>
          </cell>
        </row>
        <row r="22">
          <cell r="J22">
            <v>0</v>
          </cell>
        </row>
        <row r="23">
          <cell r="C23">
            <v>29000</v>
          </cell>
          <cell r="D23">
            <v>29000</v>
          </cell>
          <cell r="I23">
            <v>1594</v>
          </cell>
          <cell r="J23">
            <v>1594</v>
          </cell>
        </row>
        <row r="24">
          <cell r="C24">
            <v>2000000</v>
          </cell>
          <cell r="D24">
            <v>2000000</v>
          </cell>
          <cell r="I24">
            <v>863800</v>
          </cell>
          <cell r="J24">
            <v>863800</v>
          </cell>
        </row>
        <row r="25">
          <cell r="C25">
            <v>280000</v>
          </cell>
          <cell r="D25">
            <v>280000</v>
          </cell>
          <cell r="I25">
            <v>14565</v>
          </cell>
          <cell r="J25">
            <v>14565</v>
          </cell>
        </row>
        <row r="27">
          <cell r="C27">
            <v>38000</v>
          </cell>
          <cell r="D27">
            <v>38000</v>
          </cell>
          <cell r="I27">
            <v>11824</v>
          </cell>
          <cell r="J27">
            <v>11824</v>
          </cell>
        </row>
        <row r="28">
          <cell r="C28">
            <v>43000</v>
          </cell>
          <cell r="D28">
            <v>13880</v>
          </cell>
          <cell r="I28">
            <v>1258</v>
          </cell>
          <cell r="J28">
            <v>558</v>
          </cell>
        </row>
        <row r="29">
          <cell r="C29">
            <v>200000</v>
          </cell>
          <cell r="D29">
            <v>123500</v>
          </cell>
          <cell r="I29">
            <v>67184</v>
          </cell>
          <cell r="J29">
            <v>49533</v>
          </cell>
        </row>
        <row r="30">
          <cell r="C30">
            <v>20000</v>
          </cell>
          <cell r="D30">
            <v>20000</v>
          </cell>
          <cell r="I30">
            <v>2970</v>
          </cell>
          <cell r="J30">
            <v>2970</v>
          </cell>
        </row>
        <row r="31">
          <cell r="C31">
            <v>15000</v>
          </cell>
          <cell r="D31">
            <v>15000</v>
          </cell>
        </row>
        <row r="35">
          <cell r="C35">
            <v>3325000</v>
          </cell>
          <cell r="I35">
            <v>426084</v>
          </cell>
        </row>
        <row r="36">
          <cell r="C36">
            <v>8000</v>
          </cell>
          <cell r="I36">
            <v>1654</v>
          </cell>
        </row>
        <row r="37">
          <cell r="C37">
            <v>600000</v>
          </cell>
          <cell r="I37">
            <v>122050</v>
          </cell>
        </row>
        <row r="38">
          <cell r="C38">
            <v>500000</v>
          </cell>
          <cell r="I38">
            <v>103367</v>
          </cell>
        </row>
        <row r="39">
          <cell r="C39">
            <v>17000</v>
          </cell>
          <cell r="I39">
            <v>2677</v>
          </cell>
        </row>
        <row r="40">
          <cell r="I40">
            <v>1929</v>
          </cell>
        </row>
        <row r="42">
          <cell r="I42">
            <v>19872</v>
          </cell>
          <cell r="J42">
            <v>19872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796875" defaultRowHeight="15"/>
  <cols>
    <col min="1" max="1" width="9" style="2" customWidth="1"/>
    <col min="2" max="2" width="9" style="3" customWidth="1"/>
    <col min="3" max="16384" width="9" style="1" customWidth="1"/>
  </cols>
  <sheetData>
    <row r="1" ht="15.75"/>
    <row r="2" ht="15.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J55"/>
  <sheetViews>
    <sheetView zoomScalePageLayoutView="0" workbookViewId="0" topLeftCell="A1">
      <selection activeCell="A5" sqref="A5:F5"/>
    </sheetView>
  </sheetViews>
  <sheetFormatPr defaultColWidth="8.796875" defaultRowHeight="15"/>
  <cols>
    <col min="1" max="1" width="4.19921875" style="85" customWidth="1"/>
    <col min="2" max="2" width="45.59765625" style="4" customWidth="1"/>
    <col min="3" max="4" width="12.09765625" style="4" customWidth="1"/>
    <col min="5" max="5" width="10.69921875" style="134" customWidth="1"/>
    <col min="6" max="6" width="11.59765625" style="134" customWidth="1"/>
    <col min="7" max="7" width="9" style="4" customWidth="1"/>
    <col min="8" max="8" width="12.59765625" style="95" bestFit="1" customWidth="1"/>
    <col min="9" max="9" width="11.09765625" style="13" bestFit="1" customWidth="1"/>
    <col min="10" max="16384" width="9" style="4" customWidth="1"/>
  </cols>
  <sheetData>
    <row r="1" spans="1:6" ht="15.75">
      <c r="A1" s="170"/>
      <c r="B1" s="170"/>
      <c r="F1" s="134" t="s">
        <v>66</v>
      </c>
    </row>
    <row r="3" spans="1:9" s="62" customFormat="1" ht="18.75">
      <c r="A3" s="171" t="s">
        <v>121</v>
      </c>
      <c r="B3" s="171"/>
      <c r="C3" s="171"/>
      <c r="D3" s="171"/>
      <c r="E3" s="171"/>
      <c r="F3" s="171"/>
      <c r="H3" s="96"/>
      <c r="I3" s="63"/>
    </row>
    <row r="4" spans="1:6" ht="19.5" customHeight="1">
      <c r="A4" s="172" t="s">
        <v>131</v>
      </c>
      <c r="B4" s="172"/>
      <c r="C4" s="172"/>
      <c r="D4" s="172"/>
      <c r="E4" s="172"/>
      <c r="F4" s="172"/>
    </row>
    <row r="5" spans="1:6" ht="15.75">
      <c r="A5" s="173"/>
      <c r="B5" s="173"/>
      <c r="C5" s="173"/>
      <c r="D5" s="173"/>
      <c r="E5" s="173"/>
      <c r="F5" s="173"/>
    </row>
    <row r="6" spans="1:6" ht="25.5" customHeight="1">
      <c r="A6" s="80"/>
      <c r="D6" s="64"/>
      <c r="E6" s="177" t="s">
        <v>10</v>
      </c>
      <c r="F6" s="177"/>
    </row>
    <row r="7" spans="1:8" ht="21" customHeight="1">
      <c r="A7" s="169" t="s">
        <v>23</v>
      </c>
      <c r="B7" s="176" t="s">
        <v>67</v>
      </c>
      <c r="C7" s="169" t="s">
        <v>127</v>
      </c>
      <c r="D7" s="174" t="s">
        <v>113</v>
      </c>
      <c r="E7" s="169" t="s">
        <v>65</v>
      </c>
      <c r="F7" s="169"/>
      <c r="H7" s="175" t="s">
        <v>128</v>
      </c>
    </row>
    <row r="8" spans="1:8" ht="39.75" customHeight="1">
      <c r="A8" s="169"/>
      <c r="B8" s="176"/>
      <c r="C8" s="169"/>
      <c r="D8" s="174"/>
      <c r="E8" s="65" t="s">
        <v>56</v>
      </c>
      <c r="F8" s="65" t="s">
        <v>57</v>
      </c>
      <c r="H8" s="175"/>
    </row>
    <row r="9" spans="1:9" ht="15.75">
      <c r="A9" s="66" t="s">
        <v>0</v>
      </c>
      <c r="B9" s="67" t="s">
        <v>7</v>
      </c>
      <c r="C9" s="67">
        <v>1</v>
      </c>
      <c r="D9" s="67">
        <v>2</v>
      </c>
      <c r="E9" s="67" t="s">
        <v>55</v>
      </c>
      <c r="F9" s="67">
        <v>4</v>
      </c>
      <c r="I9" s="17"/>
    </row>
    <row r="10" spans="1:9" s="9" customFormat="1" ht="21" customHeight="1">
      <c r="A10" s="106"/>
      <c r="B10" s="74" t="s">
        <v>31</v>
      </c>
      <c r="C10" s="107">
        <f>C11+C47</f>
        <v>13528851</v>
      </c>
      <c r="D10" s="107">
        <f>D11+D47</f>
        <v>3365265</v>
      </c>
      <c r="E10" s="146">
        <f>D10/C10</f>
        <v>0.24874728829521442</v>
      </c>
      <c r="F10" s="146">
        <f>D10/H10</f>
        <v>1.107866052587396</v>
      </c>
      <c r="H10" s="97">
        <v>3037610</v>
      </c>
      <c r="I10" s="69"/>
    </row>
    <row r="11" spans="1:9" s="8" customFormat="1" ht="21" customHeight="1">
      <c r="A11" s="81" t="s">
        <v>0</v>
      </c>
      <c r="B11" s="75" t="s">
        <v>12</v>
      </c>
      <c r="C11" s="90">
        <f>C12+C18+C42+C43+C44+C45+C46</f>
        <v>12342742</v>
      </c>
      <c r="D11" s="90">
        <f>D12+D18+D42+D43+D44+D45+D46</f>
        <v>3107482.75</v>
      </c>
      <c r="E11" s="147">
        <f>D11/C11</f>
        <v>0.25176599737724403</v>
      </c>
      <c r="F11" s="147">
        <f>D11/H11</f>
        <v>1.0638768744407767</v>
      </c>
      <c r="H11" s="97">
        <v>2920904.5</v>
      </c>
      <c r="I11" s="14"/>
    </row>
    <row r="12" spans="1:9" s="9" customFormat="1" ht="21" customHeight="1">
      <c r="A12" s="81" t="s">
        <v>1</v>
      </c>
      <c r="B12" s="75" t="s">
        <v>32</v>
      </c>
      <c r="C12" s="91">
        <f>SUM(C13:C17)</f>
        <v>2822265</v>
      </c>
      <c r="D12" s="91">
        <f>SUM(D13:D17)</f>
        <v>702730</v>
      </c>
      <c r="E12" s="147">
        <f>D12/C12</f>
        <v>0.24899504476014833</v>
      </c>
      <c r="F12" s="147">
        <f>D12/H12</f>
        <v>0.9454292525683042</v>
      </c>
      <c r="H12" s="97">
        <v>743292</v>
      </c>
      <c r="I12" s="14"/>
    </row>
    <row r="13" spans="1:9" ht="22.5" customHeight="1">
      <c r="A13" s="82">
        <v>1</v>
      </c>
      <c r="B13" s="76" t="s">
        <v>33</v>
      </c>
      <c r="C13" s="92">
        <v>2754765</v>
      </c>
      <c r="D13" s="92">
        <v>702730</v>
      </c>
      <c r="E13" s="148">
        <f>D13/C13</f>
        <v>0.2550961697277263</v>
      </c>
      <c r="F13" s="148">
        <f>D13/H13</f>
        <v>0.9505651475227114</v>
      </c>
      <c r="H13" s="97">
        <v>739276</v>
      </c>
      <c r="I13" s="14"/>
    </row>
    <row r="14" spans="1:9" ht="63">
      <c r="A14" s="82">
        <v>2</v>
      </c>
      <c r="B14" s="76" t="s">
        <v>68</v>
      </c>
      <c r="C14" s="92">
        <v>0</v>
      </c>
      <c r="D14" s="92">
        <v>0</v>
      </c>
      <c r="E14" s="148"/>
      <c r="F14" s="147"/>
      <c r="H14" s="97">
        <v>0</v>
      </c>
      <c r="I14" s="14"/>
    </row>
    <row r="15" spans="1:9" ht="20.25" customHeight="1">
      <c r="A15" s="82">
        <v>3</v>
      </c>
      <c r="B15" s="76" t="s">
        <v>34</v>
      </c>
      <c r="C15" s="92">
        <v>38000</v>
      </c>
      <c r="D15" s="92">
        <v>0</v>
      </c>
      <c r="E15" s="148"/>
      <c r="F15" s="147"/>
      <c r="H15" s="97">
        <v>4016</v>
      </c>
      <c r="I15" s="14"/>
    </row>
    <row r="16" spans="1:9" ht="20.25" customHeight="1">
      <c r="A16" s="82">
        <v>4</v>
      </c>
      <c r="B16" s="76" t="s">
        <v>122</v>
      </c>
      <c r="C16" s="92">
        <v>6300</v>
      </c>
      <c r="D16" s="92">
        <v>0</v>
      </c>
      <c r="E16" s="148"/>
      <c r="F16" s="147"/>
      <c r="H16" s="97">
        <v>0</v>
      </c>
      <c r="I16" s="14"/>
    </row>
    <row r="17" spans="1:9" ht="20.25" customHeight="1">
      <c r="A17" s="82">
        <v>5</v>
      </c>
      <c r="B17" s="76" t="s">
        <v>123</v>
      </c>
      <c r="C17" s="92">
        <v>23200</v>
      </c>
      <c r="D17" s="92">
        <v>0</v>
      </c>
      <c r="E17" s="148"/>
      <c r="F17" s="147"/>
      <c r="H17" s="97"/>
      <c r="I17" s="14"/>
    </row>
    <row r="18" spans="1:10" s="9" customFormat="1" ht="21.75" customHeight="1">
      <c r="A18" s="81" t="s">
        <v>2</v>
      </c>
      <c r="B18" s="75" t="s">
        <v>35</v>
      </c>
      <c r="C18" s="91">
        <v>9264414</v>
      </c>
      <c r="D18" s="91">
        <v>2368957.75</v>
      </c>
      <c r="E18" s="147">
        <f>D18/C18</f>
        <v>0.255705082911882</v>
      </c>
      <c r="F18" s="147">
        <f>D18/H18</f>
        <v>1.1258900880695584</v>
      </c>
      <c r="H18" s="97">
        <v>2104075.5</v>
      </c>
      <c r="I18" s="14"/>
      <c r="J18" s="126"/>
    </row>
    <row r="19" spans="1:9" ht="18.75" customHeight="1">
      <c r="A19" s="82"/>
      <c r="B19" s="76" t="s">
        <v>36</v>
      </c>
      <c r="C19" s="92"/>
      <c r="D19" s="92"/>
      <c r="E19" s="148"/>
      <c r="F19" s="148"/>
      <c r="H19" s="98"/>
      <c r="I19" s="68"/>
    </row>
    <row r="20" spans="1:9" ht="18.75" customHeight="1">
      <c r="A20" s="82">
        <v>1</v>
      </c>
      <c r="B20" s="76" t="s">
        <v>69</v>
      </c>
      <c r="C20" s="92">
        <v>3898811</v>
      </c>
      <c r="D20" s="92">
        <v>871302.25</v>
      </c>
      <c r="E20" s="148">
        <f>D20/C20</f>
        <v>0.22347896576674273</v>
      </c>
      <c r="F20" s="148">
        <f>D20/H20</f>
        <v>0.9820212137674217</v>
      </c>
      <c r="H20" s="98">
        <v>887254</v>
      </c>
      <c r="I20" s="68"/>
    </row>
    <row r="21" spans="1:9" s="99" customFormat="1" ht="18.75" customHeight="1" hidden="1">
      <c r="A21" s="118"/>
      <c r="B21" s="119" t="s">
        <v>16</v>
      </c>
      <c r="C21" s="120">
        <v>3898811</v>
      </c>
      <c r="D21" s="120">
        <v>871302.25</v>
      </c>
      <c r="E21" s="149">
        <f>D21/C21</f>
        <v>0.22347896576674273</v>
      </c>
      <c r="F21" s="149">
        <f aca="true" t="shared" si="0" ref="F21:F39">D21/H21</f>
        <v>0.9820212137674217</v>
      </c>
      <c r="H21" s="98">
        <v>887254</v>
      </c>
      <c r="I21" s="100"/>
    </row>
    <row r="22" spans="1:9" s="99" customFormat="1" ht="18.75" customHeight="1" hidden="1">
      <c r="A22" s="118"/>
      <c r="B22" s="119" t="s">
        <v>17</v>
      </c>
      <c r="C22" s="120"/>
      <c r="D22" s="120"/>
      <c r="E22" s="149"/>
      <c r="F22" s="149"/>
      <c r="H22" s="98"/>
      <c r="I22" s="100"/>
    </row>
    <row r="23" spans="1:9" s="10" customFormat="1" ht="18.75" customHeight="1">
      <c r="A23" s="83">
        <v>2</v>
      </c>
      <c r="B23" s="77" t="s">
        <v>70</v>
      </c>
      <c r="C23" s="131">
        <v>44420</v>
      </c>
      <c r="D23" s="131">
        <v>10319</v>
      </c>
      <c r="E23" s="148">
        <f>D23/C23</f>
        <v>0.23230526789734354</v>
      </c>
      <c r="F23" s="148">
        <f t="shared" si="0"/>
        <v>0.8983980497997562</v>
      </c>
      <c r="H23" s="98">
        <v>11486</v>
      </c>
      <c r="I23" s="68"/>
    </row>
    <row r="24" spans="1:9" s="10" customFormat="1" ht="18.75" customHeight="1">
      <c r="A24" s="83">
        <v>3</v>
      </c>
      <c r="B24" s="77" t="s">
        <v>71</v>
      </c>
      <c r="C24" s="131">
        <v>1033260</v>
      </c>
      <c r="D24" s="131">
        <v>256410.25</v>
      </c>
      <c r="E24" s="148">
        <f>D24/C24</f>
        <v>0.2481565627238062</v>
      </c>
      <c r="F24" s="148">
        <f t="shared" si="0"/>
        <v>1.6543770848253747</v>
      </c>
      <c r="H24" s="98">
        <v>154989</v>
      </c>
      <c r="I24" s="68"/>
    </row>
    <row r="25" spans="1:9" s="10" customFormat="1" ht="18.75" customHeight="1">
      <c r="A25" s="83">
        <v>4</v>
      </c>
      <c r="B25" s="77" t="s">
        <v>116</v>
      </c>
      <c r="C25" s="131">
        <v>136736</v>
      </c>
      <c r="D25" s="131">
        <v>22360</v>
      </c>
      <c r="E25" s="148">
        <f>D25/C25</f>
        <v>0.1635267961619471</v>
      </c>
      <c r="F25" s="148">
        <f t="shared" si="0"/>
        <v>0.7176787777635126</v>
      </c>
      <c r="H25" s="98">
        <v>31156</v>
      </c>
      <c r="I25" s="68"/>
    </row>
    <row r="26" spans="1:9" s="10" customFormat="1" ht="18.75" customHeight="1">
      <c r="A26" s="83">
        <v>5</v>
      </c>
      <c r="B26" s="77" t="s">
        <v>72</v>
      </c>
      <c r="C26" s="131">
        <v>68475</v>
      </c>
      <c r="D26" s="131">
        <v>19301</v>
      </c>
      <c r="E26" s="148">
        <f>D26/C26</f>
        <v>0.28186929536327127</v>
      </c>
      <c r="F26" s="148">
        <f t="shared" si="0"/>
        <v>1.371296625222025</v>
      </c>
      <c r="H26" s="98">
        <v>14075</v>
      </c>
      <c r="I26" s="68"/>
    </row>
    <row r="27" spans="1:9" s="10" customFormat="1" ht="18.75" customHeight="1">
      <c r="A27" s="83" t="s">
        <v>99</v>
      </c>
      <c r="B27" s="77" t="s">
        <v>117</v>
      </c>
      <c r="C27" s="131"/>
      <c r="D27" s="131"/>
      <c r="E27" s="148"/>
      <c r="F27" s="148"/>
      <c r="H27" s="98"/>
      <c r="I27" s="68"/>
    </row>
    <row r="28" spans="1:9" s="10" customFormat="1" ht="18.75" customHeight="1">
      <c r="A28" s="83" t="s">
        <v>106</v>
      </c>
      <c r="B28" s="77" t="s">
        <v>73</v>
      </c>
      <c r="C28" s="131">
        <v>462461</v>
      </c>
      <c r="D28" s="131">
        <v>76274</v>
      </c>
      <c r="E28" s="148">
        <f>D28/C28</f>
        <v>0.16493066442359464</v>
      </c>
      <c r="F28" s="148">
        <f t="shared" si="0"/>
        <v>1.3693716337522441</v>
      </c>
      <c r="H28" s="98">
        <v>55700</v>
      </c>
      <c r="I28" s="68"/>
    </row>
    <row r="29" spans="1:9" ht="18.75" customHeight="1">
      <c r="A29" s="83" t="s">
        <v>118</v>
      </c>
      <c r="B29" s="76" t="s">
        <v>74</v>
      </c>
      <c r="C29" s="92">
        <v>821511</v>
      </c>
      <c r="D29" s="92">
        <v>241765.25</v>
      </c>
      <c r="E29" s="148">
        <f>D29/C29</f>
        <v>0.2942933813424288</v>
      </c>
      <c r="F29" s="148">
        <f t="shared" si="0"/>
        <v>1.0070646282270637</v>
      </c>
      <c r="H29" s="98">
        <v>240069.25</v>
      </c>
      <c r="I29" s="68"/>
    </row>
    <row r="30" spans="1:9" s="99" customFormat="1" ht="18.75" customHeight="1" hidden="1">
      <c r="A30" s="118"/>
      <c r="B30" s="153" t="s">
        <v>13</v>
      </c>
      <c r="C30" s="120">
        <v>218594</v>
      </c>
      <c r="D30" s="120">
        <v>45959.25</v>
      </c>
      <c r="E30" s="149">
        <f>D30/C30</f>
        <v>0.21024936640529931</v>
      </c>
      <c r="F30" s="149">
        <f t="shared" si="0"/>
        <v>1.5113078649468519</v>
      </c>
      <c r="H30" s="98">
        <v>30410.25</v>
      </c>
      <c r="I30" s="100"/>
    </row>
    <row r="31" spans="1:9" s="99" customFormat="1" ht="18.75" customHeight="1" hidden="1">
      <c r="A31" s="118"/>
      <c r="B31" s="153" t="s">
        <v>21</v>
      </c>
      <c r="C31" s="120">
        <v>195843</v>
      </c>
      <c r="D31" s="120">
        <v>40529</v>
      </c>
      <c r="E31" s="149">
        <f>D31/C31</f>
        <v>0.20694638051908926</v>
      </c>
      <c r="F31" s="149">
        <f t="shared" si="0"/>
        <v>0.8184700512944788</v>
      </c>
      <c r="H31" s="98">
        <v>49518</v>
      </c>
      <c r="I31" s="100"/>
    </row>
    <row r="32" spans="1:9" s="99" customFormat="1" ht="18.75" customHeight="1" hidden="1">
      <c r="A32" s="118"/>
      <c r="B32" s="153" t="s">
        <v>8</v>
      </c>
      <c r="C32" s="120">
        <v>284038</v>
      </c>
      <c r="D32" s="120">
        <v>144300</v>
      </c>
      <c r="E32" s="149">
        <f>D32/C32</f>
        <v>0.5080306156218534</v>
      </c>
      <c r="F32" s="149">
        <f t="shared" si="0"/>
        <v>0.9456094364351245</v>
      </c>
      <c r="H32" s="98">
        <v>152600</v>
      </c>
      <c r="I32" s="100"/>
    </row>
    <row r="33" spans="1:9" s="99" customFormat="1" ht="18.75" customHeight="1" hidden="1">
      <c r="A33" s="118"/>
      <c r="B33" s="153" t="s">
        <v>84</v>
      </c>
      <c r="C33" s="120">
        <v>0</v>
      </c>
      <c r="D33" s="120">
        <v>0</v>
      </c>
      <c r="E33" s="149"/>
      <c r="F33" s="149"/>
      <c r="H33" s="98">
        <v>0</v>
      </c>
      <c r="I33" s="100"/>
    </row>
    <row r="34" spans="1:9" s="99" customFormat="1" ht="18.75" customHeight="1" hidden="1">
      <c r="A34" s="118"/>
      <c r="B34" s="153" t="s">
        <v>14</v>
      </c>
      <c r="C34" s="120">
        <v>60000</v>
      </c>
      <c r="D34" s="120">
        <v>0</v>
      </c>
      <c r="E34" s="149"/>
      <c r="F34" s="149"/>
      <c r="H34" s="98">
        <v>0</v>
      </c>
      <c r="I34" s="100"/>
    </row>
    <row r="35" spans="1:9" s="99" customFormat="1" ht="18.75" customHeight="1" hidden="1">
      <c r="A35" s="118"/>
      <c r="B35" s="153" t="s">
        <v>15</v>
      </c>
      <c r="C35" s="120">
        <v>63036</v>
      </c>
      <c r="D35" s="120">
        <v>10977</v>
      </c>
      <c r="E35" s="149">
        <f aca="true" t="shared" si="1" ref="E35:E40">D35/C35</f>
        <v>0.1741385874738245</v>
      </c>
      <c r="F35" s="149">
        <f t="shared" si="0"/>
        <v>1.4556424877337224</v>
      </c>
      <c r="H35" s="98">
        <v>7541</v>
      </c>
      <c r="I35" s="100"/>
    </row>
    <row r="36" spans="1:9" s="10" customFormat="1" ht="18.75" customHeight="1">
      <c r="A36" s="83" t="s">
        <v>119</v>
      </c>
      <c r="B36" s="77" t="s">
        <v>75</v>
      </c>
      <c r="C36" s="131">
        <v>1825058</v>
      </c>
      <c r="D36" s="131">
        <v>593472.5</v>
      </c>
      <c r="E36" s="148">
        <f t="shared" si="1"/>
        <v>0.32518007646880265</v>
      </c>
      <c r="F36" s="148">
        <f t="shared" si="0"/>
        <v>1.3401026518778112</v>
      </c>
      <c r="H36" s="98">
        <v>442856</v>
      </c>
      <c r="I36" s="68"/>
    </row>
    <row r="37" spans="1:9" s="10" customFormat="1" ht="18.75" customHeight="1">
      <c r="A37" s="83" t="s">
        <v>120</v>
      </c>
      <c r="B37" s="77" t="s">
        <v>76</v>
      </c>
      <c r="C37" s="131">
        <v>733558</v>
      </c>
      <c r="D37" s="131">
        <v>193827</v>
      </c>
      <c r="E37" s="148">
        <f t="shared" si="1"/>
        <v>0.26422859542122096</v>
      </c>
      <c r="F37" s="148">
        <f>D37/H37</f>
        <v>1.1069329293800354</v>
      </c>
      <c r="H37" s="98">
        <v>175102.75</v>
      </c>
      <c r="I37" s="68"/>
    </row>
    <row r="38" spans="1:9" s="99" customFormat="1" ht="15.75" hidden="1">
      <c r="A38" s="118">
        <v>10</v>
      </c>
      <c r="B38" s="119" t="s">
        <v>18</v>
      </c>
      <c r="C38" s="120">
        <v>60564</v>
      </c>
      <c r="D38" s="120">
        <v>16079.5</v>
      </c>
      <c r="E38" s="149">
        <f t="shared" si="1"/>
        <v>0.2654960042269335</v>
      </c>
      <c r="F38" s="149">
        <f t="shared" si="0"/>
        <v>0.6074498026104531</v>
      </c>
      <c r="H38" s="98">
        <v>26470.5</v>
      </c>
      <c r="I38" s="100"/>
    </row>
    <row r="39" spans="1:9" s="99" customFormat="1" ht="15.75" hidden="1">
      <c r="A39" s="118">
        <v>11</v>
      </c>
      <c r="B39" s="119" t="s">
        <v>19</v>
      </c>
      <c r="C39" s="120">
        <v>169804</v>
      </c>
      <c r="D39" s="120">
        <v>65753</v>
      </c>
      <c r="E39" s="149">
        <f t="shared" si="1"/>
        <v>0.38722880497514783</v>
      </c>
      <c r="F39" s="149">
        <f t="shared" si="0"/>
        <v>1.049864282292831</v>
      </c>
      <c r="H39" s="98">
        <v>62630</v>
      </c>
      <c r="I39" s="100"/>
    </row>
    <row r="40" spans="1:9" s="99" customFormat="1" ht="15.75" hidden="1">
      <c r="A40" s="118">
        <v>12</v>
      </c>
      <c r="B40" s="119" t="s">
        <v>20</v>
      </c>
      <c r="C40" s="120">
        <v>9756</v>
      </c>
      <c r="D40" s="120">
        <v>2094</v>
      </c>
      <c r="E40" s="149">
        <f t="shared" si="1"/>
        <v>0.21463714637146372</v>
      </c>
      <c r="F40" s="149">
        <f>D40/H40</f>
        <v>0.9156099693922168</v>
      </c>
      <c r="H40" s="98">
        <v>2287</v>
      </c>
      <c r="I40" s="100"/>
    </row>
    <row r="41" spans="1:9" s="99" customFormat="1" ht="15.75" hidden="1">
      <c r="A41" s="118">
        <v>13</v>
      </c>
      <c r="B41" s="119" t="s">
        <v>101</v>
      </c>
      <c r="C41" s="120"/>
      <c r="D41" s="120"/>
      <c r="E41" s="149"/>
      <c r="F41" s="149"/>
      <c r="H41" s="98"/>
      <c r="I41" s="100"/>
    </row>
    <row r="42" spans="1:9" s="11" customFormat="1" ht="31.5">
      <c r="A42" s="84" t="s">
        <v>3</v>
      </c>
      <c r="B42" s="78" t="s">
        <v>77</v>
      </c>
      <c r="C42" s="93">
        <v>8100</v>
      </c>
      <c r="D42" s="93">
        <v>0</v>
      </c>
      <c r="E42" s="147"/>
      <c r="F42" s="147"/>
      <c r="H42" s="97">
        <v>0</v>
      </c>
      <c r="I42" s="14"/>
    </row>
    <row r="43" spans="1:9" s="9" customFormat="1" ht="21" customHeight="1">
      <c r="A43" s="81" t="s">
        <v>4</v>
      </c>
      <c r="B43" s="75" t="s">
        <v>78</v>
      </c>
      <c r="C43" s="91">
        <v>1230</v>
      </c>
      <c r="D43" s="91">
        <v>0</v>
      </c>
      <c r="E43" s="147"/>
      <c r="F43" s="147"/>
      <c r="H43" s="97">
        <v>0</v>
      </c>
      <c r="I43" s="14"/>
    </row>
    <row r="44" spans="1:9" s="9" customFormat="1" ht="21" customHeight="1">
      <c r="A44" s="81" t="s">
        <v>9</v>
      </c>
      <c r="B44" s="75" t="s">
        <v>79</v>
      </c>
      <c r="C44" s="91">
        <v>246733</v>
      </c>
      <c r="D44" s="91">
        <v>0</v>
      </c>
      <c r="E44" s="147"/>
      <c r="F44" s="147"/>
      <c r="H44" s="97">
        <v>0</v>
      </c>
      <c r="I44" s="14"/>
    </row>
    <row r="45" spans="1:9" s="9" customFormat="1" ht="21" customHeight="1">
      <c r="A45" s="81" t="s">
        <v>97</v>
      </c>
      <c r="B45" s="75" t="s">
        <v>98</v>
      </c>
      <c r="C45" s="91">
        <v>0</v>
      </c>
      <c r="D45" s="91">
        <v>35795</v>
      </c>
      <c r="E45" s="147"/>
      <c r="F45" s="147"/>
      <c r="H45" s="97">
        <v>73537</v>
      </c>
      <c r="I45" s="14"/>
    </row>
    <row r="46" spans="1:9" s="9" customFormat="1" ht="21" customHeight="1" hidden="1">
      <c r="A46" s="81" t="s">
        <v>102</v>
      </c>
      <c r="B46" s="75" t="s">
        <v>103</v>
      </c>
      <c r="C46" s="91"/>
      <c r="D46" s="91"/>
      <c r="E46" s="147"/>
      <c r="F46" s="147"/>
      <c r="H46" s="97"/>
      <c r="I46" s="14"/>
    </row>
    <row r="47" spans="1:9" s="9" customFormat="1" ht="35.25" customHeight="1">
      <c r="A47" s="81" t="s">
        <v>7</v>
      </c>
      <c r="B47" s="75" t="s">
        <v>80</v>
      </c>
      <c r="C47" s="91">
        <v>1186109</v>
      </c>
      <c r="D47" s="91">
        <v>257782.25</v>
      </c>
      <c r="E47" s="147">
        <f>D47/C47</f>
        <v>0.21733436808927342</v>
      </c>
      <c r="F47" s="147"/>
      <c r="H47" s="97">
        <v>116705.5</v>
      </c>
      <c r="I47" s="14"/>
    </row>
    <row r="48" spans="1:9" ht="18.75" customHeight="1">
      <c r="A48" s="82" t="s">
        <v>93</v>
      </c>
      <c r="B48" s="76" t="s">
        <v>81</v>
      </c>
      <c r="C48" s="92">
        <v>422610</v>
      </c>
      <c r="D48" s="92">
        <v>15175</v>
      </c>
      <c r="E48" s="148">
        <f>D48/C48</f>
        <v>0.035907810984122476</v>
      </c>
      <c r="F48" s="148"/>
      <c r="H48" s="98">
        <v>1468</v>
      </c>
      <c r="I48" s="68"/>
    </row>
    <row r="49" spans="1:9" ht="18.75" customHeight="1">
      <c r="A49" s="82" t="s">
        <v>94</v>
      </c>
      <c r="B49" s="76" t="s">
        <v>82</v>
      </c>
      <c r="C49" s="92">
        <v>529200</v>
      </c>
      <c r="D49" s="92">
        <v>107444</v>
      </c>
      <c r="E49" s="148">
        <f>D49/C49</f>
        <v>0.20303099017384732</v>
      </c>
      <c r="F49" s="148"/>
      <c r="H49" s="98">
        <v>82908</v>
      </c>
      <c r="I49" s="68"/>
    </row>
    <row r="50" spans="1:9" ht="17.25" customHeight="1">
      <c r="A50" s="104" t="s">
        <v>95</v>
      </c>
      <c r="B50" s="105" t="s">
        <v>83</v>
      </c>
      <c r="C50" s="162">
        <v>234299</v>
      </c>
      <c r="D50" s="162">
        <v>135163.25</v>
      </c>
      <c r="E50" s="150">
        <f>D50/C50</f>
        <v>0.5768835974545345</v>
      </c>
      <c r="F50" s="150"/>
      <c r="H50" s="98">
        <v>32329.5</v>
      </c>
      <c r="I50" s="68"/>
    </row>
    <row r="51" spans="1:9" s="64" customFormat="1" ht="15.75" hidden="1">
      <c r="A51" s="101" t="s">
        <v>24</v>
      </c>
      <c r="B51" s="102" t="s">
        <v>39</v>
      </c>
      <c r="C51" s="103"/>
      <c r="D51" s="103"/>
      <c r="E51" s="146"/>
      <c r="F51" s="151"/>
      <c r="H51" s="97">
        <f>'[3]CHI'!D49</f>
        <v>0</v>
      </c>
      <c r="I51" s="86"/>
    </row>
    <row r="52" spans="1:9" s="89" customFormat="1" ht="15.75" hidden="1">
      <c r="A52" s="87" t="s">
        <v>38</v>
      </c>
      <c r="B52" s="88" t="s">
        <v>22</v>
      </c>
      <c r="C52" s="94">
        <f>'[2]CHI'!C48</f>
        <v>22100</v>
      </c>
      <c r="D52" s="94"/>
      <c r="E52" s="152"/>
      <c r="F52" s="152"/>
      <c r="H52" s="97">
        <f>'[3]CHI'!D50</f>
        <v>12689</v>
      </c>
      <c r="I52" s="86"/>
    </row>
    <row r="53" ht="22.5" customHeight="1"/>
    <row r="54" ht="15.75">
      <c r="D54" s="18"/>
    </row>
    <row r="55" ht="15.75">
      <c r="D55" s="18"/>
    </row>
  </sheetData>
  <sheetProtection/>
  <mergeCells count="11">
    <mergeCell ref="H7:H8"/>
    <mergeCell ref="B7:B8"/>
    <mergeCell ref="C7:C8"/>
    <mergeCell ref="E6:F6"/>
    <mergeCell ref="E7:F7"/>
    <mergeCell ref="A7:A8"/>
    <mergeCell ref="A1:B1"/>
    <mergeCell ref="A3:F3"/>
    <mergeCell ref="A4:F4"/>
    <mergeCell ref="A5:F5"/>
    <mergeCell ref="D7:D8"/>
  </mergeCells>
  <printOptions/>
  <pageMargins left="0.63" right="0.43" top="0.7" bottom="0.43" header="0.36" footer="0.33"/>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4" sqref="A4:H4"/>
    </sheetView>
  </sheetViews>
  <sheetFormatPr defaultColWidth="8.796875" defaultRowHeight="15"/>
  <cols>
    <col min="1" max="1" width="4.8984375" style="51" customWidth="1"/>
    <col min="2" max="2" width="43.09765625" style="21" bestFit="1" customWidth="1"/>
    <col min="3" max="3" width="12.09765625" style="5" customWidth="1"/>
    <col min="4" max="4" width="13.5" style="5" hidden="1" customWidth="1"/>
    <col min="5" max="5" width="12.09765625" style="5" customWidth="1"/>
    <col min="6" max="6" width="13.5" style="5" hidden="1" customWidth="1"/>
    <col min="7" max="7" width="11.8984375" style="140" customWidth="1"/>
    <col min="8" max="8" width="12.69921875" style="140" customWidth="1"/>
    <col min="9" max="9" width="9" style="5" customWidth="1"/>
    <col min="10" max="10" width="12.59765625" style="15" bestFit="1" customWidth="1"/>
    <col min="11" max="16384" width="9" style="5" customWidth="1"/>
  </cols>
  <sheetData>
    <row r="1" spans="1:8" ht="21" customHeight="1">
      <c r="A1" s="178"/>
      <c r="B1" s="178"/>
      <c r="H1" s="140" t="s">
        <v>11</v>
      </c>
    </row>
    <row r="2" spans="1:6" ht="15.75">
      <c r="A2" s="179"/>
      <c r="B2" s="179"/>
      <c r="C2" s="22"/>
      <c r="D2" s="22"/>
      <c r="E2" s="22"/>
      <c r="F2" s="22"/>
    </row>
    <row r="3" spans="1:8" ht="19.5" customHeight="1">
      <c r="A3" s="180" t="s">
        <v>125</v>
      </c>
      <c r="B3" s="180"/>
      <c r="C3" s="180"/>
      <c r="D3" s="180"/>
      <c r="E3" s="180"/>
      <c r="F3" s="180"/>
      <c r="G3" s="180"/>
      <c r="H3" s="180"/>
    </row>
    <row r="4" spans="1:8" ht="20.25" customHeight="1">
      <c r="A4" s="172" t="str">
        <f>CHI!A4</f>
        <v>(Kèm theo Công văn số: 1016/STC-QLNS ngày 10/04/2020 của Sở Tài chính Hải Dương)</v>
      </c>
      <c r="B4" s="172"/>
      <c r="C4" s="172"/>
      <c r="D4" s="172"/>
      <c r="E4" s="172"/>
      <c r="F4" s="172"/>
      <c r="G4" s="172"/>
      <c r="H4" s="172"/>
    </row>
    <row r="5" spans="1:8" ht="32.25" customHeight="1">
      <c r="A5" s="44"/>
      <c r="B5" s="23"/>
      <c r="C5" s="24"/>
      <c r="D5" s="24"/>
      <c r="E5" s="24"/>
      <c r="F5" s="24"/>
      <c r="G5" s="181" t="s">
        <v>10</v>
      </c>
      <c r="H5" s="181"/>
    </row>
    <row r="6" spans="1:10" s="108" customFormat="1" ht="25.5" customHeight="1">
      <c r="A6" s="185" t="s">
        <v>23</v>
      </c>
      <c r="B6" s="186" t="s">
        <v>67</v>
      </c>
      <c r="C6" s="183" t="s">
        <v>129</v>
      </c>
      <c r="D6" s="183" t="s">
        <v>112</v>
      </c>
      <c r="E6" s="183" t="s">
        <v>114</v>
      </c>
      <c r="F6" s="183" t="s">
        <v>115</v>
      </c>
      <c r="G6" s="174" t="s">
        <v>65</v>
      </c>
      <c r="H6" s="174"/>
      <c r="J6" s="175" t="s">
        <v>126</v>
      </c>
    </row>
    <row r="7" spans="1:10" s="108" customFormat="1" ht="25.5">
      <c r="A7" s="185"/>
      <c r="B7" s="186"/>
      <c r="C7" s="184"/>
      <c r="D7" s="184"/>
      <c r="E7" s="184"/>
      <c r="F7" s="184"/>
      <c r="G7" s="29" t="s">
        <v>56</v>
      </c>
      <c r="H7" s="29" t="s">
        <v>57</v>
      </c>
      <c r="J7" s="175"/>
    </row>
    <row r="8" spans="1:8" s="56" customFormat="1" ht="12.75">
      <c r="A8" s="28" t="s">
        <v>0</v>
      </c>
      <c r="B8" s="28" t="s">
        <v>7</v>
      </c>
      <c r="C8" s="28">
        <v>1</v>
      </c>
      <c r="D8" s="28" t="s">
        <v>104</v>
      </c>
      <c r="E8" s="28">
        <v>2</v>
      </c>
      <c r="F8" s="28" t="s">
        <v>105</v>
      </c>
      <c r="G8" s="54" t="s">
        <v>55</v>
      </c>
      <c r="H8" s="55">
        <v>4</v>
      </c>
    </row>
    <row r="9" spans="1:10" s="25" customFormat="1" ht="26.25" customHeight="1">
      <c r="A9" s="45" t="s">
        <v>0</v>
      </c>
      <c r="B9" s="30" t="s">
        <v>25</v>
      </c>
      <c r="C9" s="37">
        <f>C10+C31+C32+C39</f>
        <v>18095000</v>
      </c>
      <c r="D9" s="37">
        <f>D10+D31+D32+D39</f>
        <v>12159942</v>
      </c>
      <c r="E9" s="37">
        <f>E10+E31+E32+E39</f>
        <v>4297665</v>
      </c>
      <c r="F9" s="37">
        <f>F10+F31+F32+F39</f>
        <v>3312759</v>
      </c>
      <c r="G9" s="141">
        <f aca="true" t="shared" si="0" ref="G9:G20">E9/C9</f>
        <v>0.23750566454821773</v>
      </c>
      <c r="H9" s="142">
        <f aca="true" t="shared" si="1" ref="H9:H24">E9/J9</f>
        <v>0.8026179186745351</v>
      </c>
      <c r="J9" s="7">
        <v>5354559</v>
      </c>
    </row>
    <row r="10" spans="1:12" s="26" customFormat="1" ht="22.5" customHeight="1">
      <c r="A10" s="46" t="s">
        <v>1</v>
      </c>
      <c r="B10" s="31" t="s">
        <v>26</v>
      </c>
      <c r="C10" s="38">
        <f>C11+C14+C15+C16+C17+C18+C19+C20+C26+C27+C28+C29+C30</f>
        <v>13645000</v>
      </c>
      <c r="D10" s="38">
        <f>D11+D14+D15+D16+D17+D18+D19+D20+D26+D27+D28+D29+D30</f>
        <v>12159942</v>
      </c>
      <c r="E10" s="38">
        <f>E11+E14+E15+E16+E17+E18+E19+E20+E26+E27+E28+E29+E30</f>
        <v>3620032</v>
      </c>
      <c r="F10" s="38">
        <f>F11+F14+F15+F16+F17+F18+F19+F20+F26+F27+F28+F29+F30</f>
        <v>3292887</v>
      </c>
      <c r="G10" s="142">
        <f t="shared" si="0"/>
        <v>0.26530098937339686</v>
      </c>
      <c r="H10" s="142">
        <f t="shared" si="1"/>
        <v>0.8895977210772098</v>
      </c>
      <c r="J10" s="7">
        <v>4069291</v>
      </c>
      <c r="K10" s="125"/>
      <c r="L10" s="125"/>
    </row>
    <row r="11" spans="1:10" ht="15.75">
      <c r="A11" s="47">
        <v>1</v>
      </c>
      <c r="B11" s="136" t="s">
        <v>41</v>
      </c>
      <c r="C11" s="40">
        <f>SUM(C12:C13)</f>
        <v>1255000</v>
      </c>
      <c r="D11" s="40">
        <f>SUM(D12:D13)</f>
        <v>1232820</v>
      </c>
      <c r="E11" s="40">
        <f>SUM(E12:E13)</f>
        <v>253991</v>
      </c>
      <c r="F11" s="40">
        <f>SUM(F12:F13)</f>
        <v>249675</v>
      </c>
      <c r="G11" s="143">
        <f t="shared" si="0"/>
        <v>0.2023832669322709</v>
      </c>
      <c r="H11" s="143">
        <f t="shared" si="1"/>
        <v>1.0223639986314328</v>
      </c>
      <c r="J11" s="132">
        <v>248435</v>
      </c>
    </row>
    <row r="12" spans="1:10" s="53" customFormat="1" ht="15">
      <c r="A12" s="52"/>
      <c r="B12" s="137" t="s">
        <v>5</v>
      </c>
      <c r="C12" s="138">
        <f>'[5]THU'!C12</f>
        <v>1130000</v>
      </c>
      <c r="D12" s="138">
        <f>'[5]THU'!D12</f>
        <v>1110300</v>
      </c>
      <c r="E12" s="138">
        <f>'[5]THU'!I12</f>
        <v>211303</v>
      </c>
      <c r="F12" s="138">
        <f>'[5]THU'!J12</f>
        <v>207826</v>
      </c>
      <c r="G12" s="143">
        <f t="shared" si="0"/>
        <v>0.1869938053097345</v>
      </c>
      <c r="H12" s="143">
        <f t="shared" si="1"/>
        <v>1.0850685796741246</v>
      </c>
      <c r="J12" s="57">
        <v>194737</v>
      </c>
    </row>
    <row r="13" spans="1:10" s="53" customFormat="1" ht="15">
      <c r="A13" s="52"/>
      <c r="B13" s="137" t="s">
        <v>6</v>
      </c>
      <c r="C13" s="138">
        <f>'[5]THU'!C13</f>
        <v>125000</v>
      </c>
      <c r="D13" s="138">
        <f>'[5]THU'!D13</f>
        <v>122520</v>
      </c>
      <c r="E13" s="138">
        <f>'[5]THU'!I13</f>
        <v>42688</v>
      </c>
      <c r="F13" s="138">
        <f>'[5]THU'!J13</f>
        <v>41849</v>
      </c>
      <c r="G13" s="143">
        <f t="shared" si="0"/>
        <v>0.341504</v>
      </c>
      <c r="H13" s="143">
        <f t="shared" si="1"/>
        <v>0.7949644307050542</v>
      </c>
      <c r="J13" s="57">
        <v>53698</v>
      </c>
    </row>
    <row r="14" spans="1:10" ht="15.75">
      <c r="A14" s="47">
        <v>2</v>
      </c>
      <c r="B14" s="139" t="s">
        <v>42</v>
      </c>
      <c r="C14" s="39">
        <f>'[5]THU'!C14</f>
        <v>4610000</v>
      </c>
      <c r="D14" s="39">
        <f>'[5]THU'!D14</f>
        <v>3733880</v>
      </c>
      <c r="E14" s="39">
        <f>'[5]THU'!I14</f>
        <v>1015198</v>
      </c>
      <c r="F14" s="39">
        <f>'[5]THU'!J14</f>
        <v>881305</v>
      </c>
      <c r="G14" s="143">
        <f t="shared" si="0"/>
        <v>0.22021648590021692</v>
      </c>
      <c r="H14" s="143">
        <f>E14/J14</f>
        <v>0.7741200010370423</v>
      </c>
      <c r="J14" s="132">
        <v>1311422</v>
      </c>
    </row>
    <row r="15" spans="1:10" ht="15.75">
      <c r="A15" s="47">
        <v>3</v>
      </c>
      <c r="B15" s="139" t="s">
        <v>43</v>
      </c>
      <c r="C15" s="39">
        <f>'[5]THU'!C15</f>
        <v>3000000</v>
      </c>
      <c r="D15" s="39">
        <f>'[5]THU'!D15</f>
        <v>2940380</v>
      </c>
      <c r="E15" s="39">
        <f>'[5]THU'!I15</f>
        <v>631303</v>
      </c>
      <c r="F15" s="39">
        <f>'[5]THU'!J15</f>
        <v>618777</v>
      </c>
      <c r="G15" s="143">
        <f t="shared" si="0"/>
        <v>0.21043433333333333</v>
      </c>
      <c r="H15" s="143">
        <f t="shared" si="1"/>
        <v>0.9454974883704211</v>
      </c>
      <c r="J15" s="132">
        <v>667694</v>
      </c>
    </row>
    <row r="16" spans="1:10" ht="15.75">
      <c r="A16" s="47">
        <v>4</v>
      </c>
      <c r="B16" s="139" t="s">
        <v>44</v>
      </c>
      <c r="C16" s="39">
        <f>'[5]THU'!C16</f>
        <v>920000</v>
      </c>
      <c r="D16" s="39">
        <f>'[5]THU'!D16</f>
        <v>901600</v>
      </c>
      <c r="E16" s="39">
        <f>'[5]THU'!I16</f>
        <v>330519</v>
      </c>
      <c r="F16" s="39">
        <f>'[5]THU'!J16</f>
        <v>323909</v>
      </c>
      <c r="G16" s="143">
        <f t="shared" si="0"/>
        <v>0.3592597826086957</v>
      </c>
      <c r="H16" s="143">
        <f t="shared" si="1"/>
        <v>1.2183954230777738</v>
      </c>
      <c r="J16" s="132">
        <v>271274</v>
      </c>
    </row>
    <row r="17" spans="1:10" ht="15.75">
      <c r="A17" s="47">
        <v>5</v>
      </c>
      <c r="B17" s="139" t="s">
        <v>45</v>
      </c>
      <c r="C17" s="39">
        <f>'[5]THU'!C17</f>
        <v>540000</v>
      </c>
      <c r="D17" s="39">
        <f>'[5]THU'!D17</f>
        <v>196882</v>
      </c>
      <c r="E17" s="39">
        <f>'[5]THU'!I17</f>
        <v>221064</v>
      </c>
      <c r="F17" s="39">
        <f>'[5]THU'!J17</f>
        <v>78262</v>
      </c>
      <c r="G17" s="143">
        <f t="shared" si="0"/>
        <v>0.4093777777777778</v>
      </c>
      <c r="H17" s="143">
        <f t="shared" si="1"/>
        <v>2.066250420607919</v>
      </c>
      <c r="J17" s="132">
        <v>106988</v>
      </c>
    </row>
    <row r="18" spans="1:10" ht="15.75">
      <c r="A18" s="47">
        <v>6</v>
      </c>
      <c r="B18" s="139" t="s">
        <v>47</v>
      </c>
      <c r="C18" s="39">
        <f>'[5]THU'!C19</f>
        <v>535000</v>
      </c>
      <c r="D18" s="39">
        <f>'[5]THU'!D19</f>
        <v>535000</v>
      </c>
      <c r="E18" s="39">
        <f>'[5]THU'!I19</f>
        <v>153423</v>
      </c>
      <c r="F18" s="39">
        <f>'[5]THU'!J19</f>
        <v>153423</v>
      </c>
      <c r="G18" s="143">
        <f t="shared" si="0"/>
        <v>0.2867719626168224</v>
      </c>
      <c r="H18" s="143">
        <f t="shared" si="1"/>
        <v>1.1427645691812656</v>
      </c>
      <c r="J18" s="132">
        <v>134256</v>
      </c>
    </row>
    <row r="19" spans="1:10" ht="15.75">
      <c r="A19" s="47">
        <v>7</v>
      </c>
      <c r="B19" s="139" t="s">
        <v>48</v>
      </c>
      <c r="C19" s="39">
        <f>'[5]THU'!C20</f>
        <v>160000</v>
      </c>
      <c r="D19" s="39">
        <f>'[5]THU'!D20</f>
        <v>100000</v>
      </c>
      <c r="E19" s="39">
        <f>'[5]THU'!I20</f>
        <v>51339</v>
      </c>
      <c r="F19" s="39">
        <f>'[5]THU'!J20</f>
        <v>42692</v>
      </c>
      <c r="G19" s="143">
        <f t="shared" si="0"/>
        <v>0.32086875</v>
      </c>
      <c r="H19" s="143">
        <f t="shared" si="1"/>
        <v>1.0088427754524554</v>
      </c>
      <c r="J19" s="132">
        <v>50889</v>
      </c>
    </row>
    <row r="20" spans="1:10" ht="22.5" customHeight="1">
      <c r="A20" s="47">
        <v>8</v>
      </c>
      <c r="B20" s="139" t="s">
        <v>46</v>
      </c>
      <c r="C20" s="39">
        <f>SUM(C21:C25)</f>
        <v>2309000</v>
      </c>
      <c r="D20" s="39">
        <f>SUM(D21:D25)</f>
        <v>2309000</v>
      </c>
      <c r="E20" s="39">
        <f>SUM(E21:E25)</f>
        <v>879959</v>
      </c>
      <c r="F20" s="39">
        <f>SUM(F21:F25)</f>
        <v>879959</v>
      </c>
      <c r="G20" s="143">
        <f t="shared" si="0"/>
        <v>0.38109961022087485</v>
      </c>
      <c r="H20" s="143">
        <f t="shared" si="1"/>
        <v>0.7406089772723448</v>
      </c>
      <c r="J20" s="58">
        <v>1188156</v>
      </c>
    </row>
    <row r="21" spans="1:10" s="129" customFormat="1" ht="15">
      <c r="A21" s="128"/>
      <c r="B21" s="137" t="s">
        <v>107</v>
      </c>
      <c r="C21" s="138">
        <f>'[5]THU'!C22</f>
        <v>0</v>
      </c>
      <c r="D21" s="138">
        <f>'[5]THU'!D22</f>
        <v>0</v>
      </c>
      <c r="E21" s="138">
        <f>'[5]THU'!I22</f>
        <v>0</v>
      </c>
      <c r="F21" s="138">
        <f>'[5]THU'!J22</f>
        <v>0</v>
      </c>
      <c r="G21" s="144"/>
      <c r="H21" s="144"/>
      <c r="J21" s="57">
        <v>48</v>
      </c>
    </row>
    <row r="22" spans="1:10" s="129" customFormat="1" ht="15">
      <c r="A22" s="128"/>
      <c r="B22" s="137" t="s">
        <v>108</v>
      </c>
      <c r="C22" s="138">
        <f>'[5]THU'!C23</f>
        <v>29000</v>
      </c>
      <c r="D22" s="138">
        <f>'[5]THU'!D23</f>
        <v>29000</v>
      </c>
      <c r="E22" s="138">
        <f>'[5]THU'!I23</f>
        <v>1594</v>
      </c>
      <c r="F22" s="138">
        <f>'[5]THU'!J23</f>
        <v>1594</v>
      </c>
      <c r="G22" s="144">
        <f>E22/C22</f>
        <v>0.05496551724137931</v>
      </c>
      <c r="H22" s="144">
        <f t="shared" si="1"/>
        <v>1.3885017421602788</v>
      </c>
      <c r="J22" s="57">
        <v>1148</v>
      </c>
    </row>
    <row r="23" spans="1:10" s="129" customFormat="1" ht="15">
      <c r="A23" s="128"/>
      <c r="B23" s="137" t="s">
        <v>109</v>
      </c>
      <c r="C23" s="138">
        <f>'[5]THU'!C24</f>
        <v>2000000</v>
      </c>
      <c r="D23" s="138">
        <f>'[5]THU'!D24</f>
        <v>2000000</v>
      </c>
      <c r="E23" s="138">
        <f>'[5]THU'!I24</f>
        <v>863800</v>
      </c>
      <c r="F23" s="138">
        <f>'[5]THU'!J24</f>
        <v>863800</v>
      </c>
      <c r="G23" s="144">
        <f>E23/C23</f>
        <v>0.4319</v>
      </c>
      <c r="H23" s="144">
        <f>E23/J23</f>
        <v>0.7509632638299648</v>
      </c>
      <c r="J23" s="130">
        <v>1150256</v>
      </c>
    </row>
    <row r="24" spans="1:10" s="129" customFormat="1" ht="15">
      <c r="A24" s="128"/>
      <c r="B24" s="137" t="s">
        <v>110</v>
      </c>
      <c r="C24" s="138">
        <f>'[5]THU'!C25</f>
        <v>280000</v>
      </c>
      <c r="D24" s="138">
        <f>'[5]THU'!D25</f>
        <v>280000</v>
      </c>
      <c r="E24" s="138">
        <f>'[5]THU'!I25</f>
        <v>14565</v>
      </c>
      <c r="F24" s="138">
        <f>'[5]THU'!J25</f>
        <v>14565</v>
      </c>
      <c r="G24" s="144">
        <f>E24/C24</f>
        <v>0.05201785714285714</v>
      </c>
      <c r="H24" s="144">
        <f t="shared" si="1"/>
        <v>0.3968232345248474</v>
      </c>
      <c r="J24" s="130">
        <v>36704</v>
      </c>
    </row>
    <row r="25" spans="1:10" s="129" customFormat="1" ht="15">
      <c r="A25" s="128"/>
      <c r="B25" s="137" t="s">
        <v>111</v>
      </c>
      <c r="C25" s="138">
        <f>'[5]THU'!C26</f>
        <v>0</v>
      </c>
      <c r="D25" s="138">
        <f>'[5]THU'!D26</f>
        <v>0</v>
      </c>
      <c r="E25" s="138">
        <f>'[5]THU'!I26</f>
        <v>0</v>
      </c>
      <c r="F25" s="138">
        <f>'[5]THU'!J26</f>
        <v>0</v>
      </c>
      <c r="G25" s="144"/>
      <c r="H25" s="144"/>
      <c r="J25" s="130"/>
    </row>
    <row r="26" spans="1:10" ht="15.75">
      <c r="A26" s="47">
        <v>9</v>
      </c>
      <c r="B26" s="136" t="s">
        <v>49</v>
      </c>
      <c r="C26" s="39">
        <f>'[5]THU'!C28</f>
        <v>43000</v>
      </c>
      <c r="D26" s="39">
        <f>'[5]THU'!D28</f>
        <v>13880</v>
      </c>
      <c r="E26" s="39">
        <f>'[5]THU'!I28</f>
        <v>1258</v>
      </c>
      <c r="F26" s="39">
        <f>'[5]THU'!J28</f>
        <v>558</v>
      </c>
      <c r="G26" s="143">
        <f>E26/C26</f>
        <v>0.029255813953488374</v>
      </c>
      <c r="H26" s="143">
        <f>E26/J26</f>
        <v>0.04050616608172071</v>
      </c>
      <c r="J26" s="58">
        <v>31057</v>
      </c>
    </row>
    <row r="27" spans="1:10" ht="45">
      <c r="A27" s="47">
        <v>10</v>
      </c>
      <c r="B27" s="136" t="s">
        <v>50</v>
      </c>
      <c r="C27" s="39">
        <f>'[5]THU'!C31</f>
        <v>15000</v>
      </c>
      <c r="D27" s="39">
        <f>'[5]THU'!D31</f>
        <v>15000</v>
      </c>
      <c r="E27" s="39">
        <f>'[5]THU'!I31</f>
        <v>0</v>
      </c>
      <c r="F27" s="39">
        <f>'[5]THU'!J31</f>
        <v>0</v>
      </c>
      <c r="G27" s="143"/>
      <c r="H27" s="143"/>
      <c r="J27" s="58">
        <v>0</v>
      </c>
    </row>
    <row r="28" spans="1:10" ht="15.75">
      <c r="A28" s="47">
        <v>11</v>
      </c>
      <c r="B28" s="32" t="s">
        <v>51</v>
      </c>
      <c r="C28" s="39">
        <f>'[5]THU'!C27</f>
        <v>38000</v>
      </c>
      <c r="D28" s="39">
        <f>'[5]THU'!D27</f>
        <v>38000</v>
      </c>
      <c r="E28" s="39">
        <f>'[5]THU'!I27</f>
        <v>11824</v>
      </c>
      <c r="F28" s="39">
        <f>'[5]THU'!J27</f>
        <v>11824</v>
      </c>
      <c r="G28" s="143">
        <f>E28/C28</f>
        <v>0.3111578947368421</v>
      </c>
      <c r="H28" s="143">
        <f>E28/J28</f>
        <v>1.2097401268671988</v>
      </c>
      <c r="J28" s="58">
        <v>9774</v>
      </c>
    </row>
    <row r="29" spans="1:10" ht="15.75">
      <c r="A29" s="47">
        <v>12</v>
      </c>
      <c r="B29" s="32" t="s">
        <v>52</v>
      </c>
      <c r="C29" s="39">
        <f>'[5]THU'!C30</f>
        <v>20000</v>
      </c>
      <c r="D29" s="39">
        <f>'[5]THU'!D30</f>
        <v>20000</v>
      </c>
      <c r="E29" s="39">
        <f>'[5]THU'!I30</f>
        <v>2970</v>
      </c>
      <c r="F29" s="39">
        <f>'[5]THU'!J30</f>
        <v>2970</v>
      </c>
      <c r="G29" s="143">
        <f>E29/C29</f>
        <v>0.1485</v>
      </c>
      <c r="H29" s="143">
        <f>E29/J29</f>
        <v>0.4945054945054945</v>
      </c>
      <c r="J29" s="58">
        <v>6006</v>
      </c>
    </row>
    <row r="30" spans="1:10" ht="15.75">
      <c r="A30" s="47">
        <v>13</v>
      </c>
      <c r="B30" s="33" t="s">
        <v>53</v>
      </c>
      <c r="C30" s="39">
        <f>'[5]THU'!C29</f>
        <v>200000</v>
      </c>
      <c r="D30" s="39">
        <f>'[5]THU'!D29</f>
        <v>123500</v>
      </c>
      <c r="E30" s="39">
        <f>'[5]THU'!I29</f>
        <v>67184</v>
      </c>
      <c r="F30" s="39">
        <f>'[5]THU'!J29</f>
        <v>49533</v>
      </c>
      <c r="G30" s="143">
        <f>E30/C30</f>
        <v>0.33592</v>
      </c>
      <c r="H30" s="143">
        <f>E30/J30</f>
        <v>1.5501615136132902</v>
      </c>
      <c r="J30" s="58">
        <v>43340</v>
      </c>
    </row>
    <row r="31" spans="1:10" s="6" customFormat="1" ht="22.5" customHeight="1">
      <c r="A31" s="48" t="s">
        <v>2</v>
      </c>
      <c r="B31" s="34" t="s">
        <v>27</v>
      </c>
      <c r="C31" s="41"/>
      <c r="D31" s="41"/>
      <c r="E31" s="41"/>
      <c r="F31" s="41"/>
      <c r="G31" s="142"/>
      <c r="H31" s="142"/>
      <c r="J31" s="16"/>
    </row>
    <row r="32" spans="1:10" s="6" customFormat="1" ht="22.5" customHeight="1">
      <c r="A32" s="48" t="s">
        <v>3</v>
      </c>
      <c r="B32" s="34" t="s">
        <v>54</v>
      </c>
      <c r="C32" s="38">
        <f>SUM(C33:C38)</f>
        <v>4450000</v>
      </c>
      <c r="D32" s="38">
        <f>SUM(D33:D38)</f>
        <v>0</v>
      </c>
      <c r="E32" s="38">
        <f>SUM(E33:E38)</f>
        <v>657761</v>
      </c>
      <c r="F32" s="38">
        <f>SUM(F33:F38)</f>
        <v>0</v>
      </c>
      <c r="G32" s="142">
        <f aca="true" t="shared" si="2" ref="G32:G37">E32/C32</f>
        <v>0.1478114606741573</v>
      </c>
      <c r="H32" s="142">
        <f>E32/J32</f>
        <v>0.522030468133063</v>
      </c>
      <c r="J32" s="133">
        <v>1260005</v>
      </c>
    </row>
    <row r="33" spans="1:10" s="20" customFormat="1" ht="15.75">
      <c r="A33" s="49">
        <v>1</v>
      </c>
      <c r="B33" s="135" t="s">
        <v>58</v>
      </c>
      <c r="C33" s="42">
        <f>'[5]THU'!C35</f>
        <v>3325000</v>
      </c>
      <c r="D33" s="42">
        <f>'[5]THU'!D35</f>
        <v>0</v>
      </c>
      <c r="E33" s="42">
        <f>'[5]THU'!I35</f>
        <v>426084</v>
      </c>
      <c r="F33" s="42">
        <f>'[5]THU'!J35</f>
        <v>0</v>
      </c>
      <c r="G33" s="143">
        <f t="shared" si="2"/>
        <v>0.12814556390977444</v>
      </c>
      <c r="H33" s="143"/>
      <c r="J33" s="58">
        <v>923981</v>
      </c>
    </row>
    <row r="34" spans="1:10" s="20" customFormat="1" ht="15.75">
      <c r="A34" s="49">
        <v>2</v>
      </c>
      <c r="B34" s="135" t="s">
        <v>59</v>
      </c>
      <c r="C34" s="42">
        <f>'[5]THU'!C36</f>
        <v>8000</v>
      </c>
      <c r="D34" s="42">
        <f>'[5]THU'!D36</f>
        <v>0</v>
      </c>
      <c r="E34" s="42">
        <f>'[5]THU'!I36</f>
        <v>1654</v>
      </c>
      <c r="F34" s="42">
        <f>'[5]THU'!J36</f>
        <v>0</v>
      </c>
      <c r="G34" s="143">
        <f t="shared" si="2"/>
        <v>0.20675</v>
      </c>
      <c r="H34" s="143"/>
      <c r="J34" s="58">
        <v>1530</v>
      </c>
    </row>
    <row r="35" spans="1:10" s="20" customFormat="1" ht="15.75">
      <c r="A35" s="49">
        <v>3</v>
      </c>
      <c r="B35" s="135" t="s">
        <v>60</v>
      </c>
      <c r="C35" s="42">
        <f>'[5]THU'!C37</f>
        <v>600000</v>
      </c>
      <c r="D35" s="42">
        <f>'[5]THU'!D37</f>
        <v>0</v>
      </c>
      <c r="E35" s="42">
        <f>'[5]THU'!I37</f>
        <v>122050</v>
      </c>
      <c r="F35" s="42">
        <f>'[5]THU'!J37</f>
        <v>0</v>
      </c>
      <c r="G35" s="143">
        <f t="shared" si="2"/>
        <v>0.20341666666666666</v>
      </c>
      <c r="H35" s="143"/>
      <c r="J35" s="58">
        <v>188181</v>
      </c>
    </row>
    <row r="36" spans="1:10" s="20" customFormat="1" ht="15.75">
      <c r="A36" s="49">
        <v>4</v>
      </c>
      <c r="B36" s="135" t="s">
        <v>61</v>
      </c>
      <c r="C36" s="42">
        <f>'[5]THU'!C38</f>
        <v>500000</v>
      </c>
      <c r="D36" s="42">
        <f>'[5]THU'!D38</f>
        <v>0</v>
      </c>
      <c r="E36" s="42">
        <f>'[5]THU'!I38</f>
        <v>103367</v>
      </c>
      <c r="F36" s="42">
        <f>'[5]THU'!J38</f>
        <v>0</v>
      </c>
      <c r="G36" s="143">
        <f t="shared" si="2"/>
        <v>0.206734</v>
      </c>
      <c r="H36" s="143"/>
      <c r="J36" s="58">
        <v>139424</v>
      </c>
    </row>
    <row r="37" spans="1:10" s="20" customFormat="1" ht="15.75">
      <c r="A37" s="49">
        <v>5</v>
      </c>
      <c r="B37" s="135" t="s">
        <v>62</v>
      </c>
      <c r="C37" s="42">
        <f>'[5]THU'!C39</f>
        <v>17000</v>
      </c>
      <c r="D37" s="42">
        <f>'[5]THU'!D39</f>
        <v>0</v>
      </c>
      <c r="E37" s="42">
        <f>'[5]THU'!I39</f>
        <v>2677</v>
      </c>
      <c r="F37" s="42">
        <f>'[5]THU'!J39</f>
        <v>0</v>
      </c>
      <c r="G37" s="143">
        <f t="shared" si="2"/>
        <v>0.1574705882352941</v>
      </c>
      <c r="H37" s="143"/>
      <c r="J37" s="58">
        <v>3142</v>
      </c>
    </row>
    <row r="38" spans="1:10" s="20" customFormat="1" ht="15.75">
      <c r="A38" s="49">
        <v>6</v>
      </c>
      <c r="B38" s="135" t="s">
        <v>63</v>
      </c>
      <c r="C38" s="42">
        <f>'[5]THU'!C40</f>
        <v>0</v>
      </c>
      <c r="D38" s="42">
        <f>'[5]THU'!D40</f>
        <v>0</v>
      </c>
      <c r="E38" s="42">
        <f>'[5]THU'!I40</f>
        <v>1929</v>
      </c>
      <c r="F38" s="42">
        <f>'[5]THU'!J40</f>
        <v>0</v>
      </c>
      <c r="G38" s="143"/>
      <c r="H38" s="143"/>
      <c r="J38" s="58">
        <v>3747</v>
      </c>
    </row>
    <row r="39" spans="1:10" s="6" customFormat="1" ht="22.5" customHeight="1">
      <c r="A39" s="48" t="s">
        <v>4</v>
      </c>
      <c r="B39" s="34" t="s">
        <v>100</v>
      </c>
      <c r="C39" s="41">
        <f>'[5]THU'!C42</f>
        <v>0</v>
      </c>
      <c r="D39" s="41">
        <f>'[5]THU'!D42</f>
        <v>0</v>
      </c>
      <c r="E39" s="41">
        <f>'[5]THU'!I42</f>
        <v>19872</v>
      </c>
      <c r="F39" s="41">
        <f>'[5]THU'!J42</f>
        <v>19872</v>
      </c>
      <c r="G39" s="142"/>
      <c r="H39" s="142">
        <f>E39/J39</f>
        <v>0.7866049162807267</v>
      </c>
      <c r="J39" s="133">
        <v>25263</v>
      </c>
    </row>
    <row r="40" spans="1:10" s="6" customFormat="1" ht="22.5" customHeight="1">
      <c r="A40" s="48" t="s">
        <v>7</v>
      </c>
      <c r="B40" s="34" t="s">
        <v>64</v>
      </c>
      <c r="C40" s="41">
        <f>D9</f>
        <v>12159942</v>
      </c>
      <c r="D40" s="41"/>
      <c r="E40" s="41">
        <f>F9</f>
        <v>3312759</v>
      </c>
      <c r="F40" s="41"/>
      <c r="G40" s="142">
        <f>E40/C40</f>
        <v>0.27243213824539625</v>
      </c>
      <c r="H40" s="142"/>
      <c r="J40" s="59">
        <v>3778334</v>
      </c>
    </row>
    <row r="41" spans="1:10" s="20" customFormat="1" ht="22.5" customHeight="1">
      <c r="A41" s="49">
        <v>1</v>
      </c>
      <c r="B41" s="35" t="s">
        <v>29</v>
      </c>
      <c r="C41" s="42">
        <f>C40-C42</f>
        <v>9257942</v>
      </c>
      <c r="D41" s="42"/>
      <c r="E41" s="42">
        <f>E40-E42</f>
        <v>2264583</v>
      </c>
      <c r="F41" s="42"/>
      <c r="G41" s="143">
        <f>E41/C41</f>
        <v>0.24460976316334668</v>
      </c>
      <c r="H41" s="143"/>
      <c r="J41" s="60">
        <v>2440142</v>
      </c>
    </row>
    <row r="42" spans="1:10" ht="21" customHeight="1">
      <c r="A42" s="50">
        <v>2</v>
      </c>
      <c r="B42" s="36" t="s">
        <v>30</v>
      </c>
      <c r="C42" s="43">
        <f>D18+D20+D28+D29</f>
        <v>2902000</v>
      </c>
      <c r="D42" s="43"/>
      <c r="E42" s="43">
        <f>F18+F20+F28+F29</f>
        <v>1048176</v>
      </c>
      <c r="F42" s="43"/>
      <c r="G42" s="145">
        <f>E42/C42</f>
        <v>0.3611909028256375</v>
      </c>
      <c r="H42" s="145"/>
      <c r="J42" s="61">
        <v>1338192</v>
      </c>
    </row>
    <row r="43" spans="5:6" ht="15.75">
      <c r="E43" s="24"/>
      <c r="F43" s="24"/>
    </row>
    <row r="45" spans="5:6" ht="15.75">
      <c r="E45" s="24"/>
      <c r="F45" s="24"/>
    </row>
    <row r="47" spans="5:7" ht="15.75">
      <c r="E47" s="182"/>
      <c r="F47" s="182"/>
      <c r="G47" s="182"/>
    </row>
    <row r="53" ht="13.5" customHeight="1"/>
    <row r="54" spans="3:6" ht="15.75" hidden="1">
      <c r="C54" s="5">
        <v>1124693</v>
      </c>
      <c r="D54" s="5">
        <v>1124693</v>
      </c>
      <c r="E54" s="24"/>
      <c r="F54" s="24"/>
    </row>
    <row r="55" spans="3:6" ht="15.75" hidden="1">
      <c r="C55" s="27">
        <f>C41+C54</f>
        <v>10382635</v>
      </c>
      <c r="D55" s="27">
        <f>D41+D54</f>
        <v>1124693</v>
      </c>
      <c r="E55" s="7"/>
      <c r="F55" s="7"/>
    </row>
    <row r="56" ht="15.75" hidden="1"/>
    <row r="57" spans="5:6" ht="15.75">
      <c r="E57" s="24"/>
      <c r="F57" s="24"/>
    </row>
  </sheetData>
  <sheetProtection/>
  <mergeCells count="14">
    <mergeCell ref="J6:J7"/>
    <mergeCell ref="A6:A7"/>
    <mergeCell ref="B6:B7"/>
    <mergeCell ref="C6:C7"/>
    <mergeCell ref="D6:D7"/>
    <mergeCell ref="F6:F7"/>
    <mergeCell ref="G5:H5"/>
    <mergeCell ref="E47:G47"/>
    <mergeCell ref="G6:H6"/>
    <mergeCell ref="E6:E7"/>
    <mergeCell ref="A1:B1"/>
    <mergeCell ref="A2:B2"/>
    <mergeCell ref="A3:H3"/>
    <mergeCell ref="A4:H4"/>
  </mergeCells>
  <printOptions/>
  <pageMargins left="0.57" right="0.36" top="0.62" bottom="0.7" header="0.23" footer="0.16"/>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D16" sqref="D16"/>
    </sheetView>
  </sheetViews>
  <sheetFormatPr defaultColWidth="8.796875" defaultRowHeight="15"/>
  <cols>
    <col min="1" max="1" width="4.19921875" style="85" customWidth="1"/>
    <col min="2" max="2" width="39.59765625" style="4" customWidth="1"/>
    <col min="3" max="4" width="13" style="4" customWidth="1"/>
    <col min="5" max="6" width="12" style="134" customWidth="1"/>
    <col min="7" max="7" width="9" style="4" customWidth="1"/>
    <col min="8" max="8" width="12.59765625" style="4" bestFit="1" customWidth="1"/>
    <col min="9" max="9" width="11.09765625" style="13" bestFit="1" customWidth="1"/>
    <col min="10" max="16384" width="9" style="4" customWidth="1"/>
  </cols>
  <sheetData>
    <row r="1" spans="1:6" ht="15.75">
      <c r="A1" s="170"/>
      <c r="B1" s="170"/>
      <c r="F1" s="134" t="s">
        <v>85</v>
      </c>
    </row>
    <row r="3" spans="1:6" ht="18.75">
      <c r="A3" s="171" t="s">
        <v>124</v>
      </c>
      <c r="B3" s="171"/>
      <c r="C3" s="171"/>
      <c r="D3" s="171"/>
      <c r="E3" s="171"/>
      <c r="F3" s="171"/>
    </row>
    <row r="4" spans="1:6" ht="19.5" customHeight="1">
      <c r="A4" s="172" t="str">
        <f>THU!A4</f>
        <v>(Kèm theo Công văn số: 1016/STC-QLNS ngày 10/04/2020 của Sở Tài chính Hải Dương)</v>
      </c>
      <c r="B4" s="172"/>
      <c r="C4" s="172"/>
      <c r="D4" s="172"/>
      <c r="E4" s="172"/>
      <c r="F4" s="172"/>
    </row>
    <row r="5" spans="1:6" ht="15.75">
      <c r="A5" s="173"/>
      <c r="B5" s="173"/>
      <c r="C5" s="173"/>
      <c r="D5" s="173"/>
      <c r="E5" s="173"/>
      <c r="F5" s="173"/>
    </row>
    <row r="6" spans="1:6" ht="25.5" customHeight="1">
      <c r="A6" s="80"/>
      <c r="D6" s="64"/>
      <c r="E6" s="191" t="s">
        <v>10</v>
      </c>
      <c r="F6" s="191"/>
    </row>
    <row r="7" spans="1:6" ht="25.5" customHeight="1">
      <c r="A7" s="169" t="s">
        <v>23</v>
      </c>
      <c r="B7" s="176" t="s">
        <v>67</v>
      </c>
      <c r="C7" s="187" t="s">
        <v>129</v>
      </c>
      <c r="D7" s="189" t="s">
        <v>114</v>
      </c>
      <c r="E7" s="169" t="s">
        <v>86</v>
      </c>
      <c r="F7" s="169"/>
    </row>
    <row r="8" spans="1:6" ht="25.5">
      <c r="A8" s="169"/>
      <c r="B8" s="176"/>
      <c r="C8" s="188"/>
      <c r="D8" s="190"/>
      <c r="E8" s="65" t="s">
        <v>56</v>
      </c>
      <c r="F8" s="65" t="s">
        <v>57</v>
      </c>
    </row>
    <row r="9" spans="1:9" ht="15.75">
      <c r="A9" s="66" t="s">
        <v>0</v>
      </c>
      <c r="B9" s="67" t="s">
        <v>7</v>
      </c>
      <c r="C9" s="67">
        <v>1</v>
      </c>
      <c r="D9" s="67">
        <v>2</v>
      </c>
      <c r="E9" s="67" t="s">
        <v>55</v>
      </c>
      <c r="F9" s="67">
        <v>4</v>
      </c>
      <c r="H9" s="18"/>
      <c r="I9" s="17"/>
    </row>
    <row r="10" spans="1:9" s="9" customFormat="1" ht="27" customHeight="1">
      <c r="A10" s="109" t="s">
        <v>0</v>
      </c>
      <c r="B10" s="79" t="s">
        <v>91</v>
      </c>
      <c r="C10" s="115">
        <f>C11+C16</f>
        <v>18095000</v>
      </c>
      <c r="D10" s="115">
        <f>D11+D16</f>
        <v>6496714</v>
      </c>
      <c r="E10" s="154">
        <f>D10/C10</f>
        <v>0.35903365570599616</v>
      </c>
      <c r="F10" s="155">
        <f>D10/H10</f>
        <v>0.8948611058501864</v>
      </c>
      <c r="H10" s="111">
        <f>H11+H16</f>
        <v>7260025</v>
      </c>
      <c r="I10" s="69"/>
    </row>
    <row r="11" spans="1:9" s="8" customFormat="1" ht="27" customHeight="1">
      <c r="A11" s="70" t="s">
        <v>1</v>
      </c>
      <c r="B11" s="75" t="s">
        <v>87</v>
      </c>
      <c r="C11" s="90">
        <f>SUM(C12:C15)</f>
        <v>18095000</v>
      </c>
      <c r="D11" s="90">
        <f>SUM(D12:D15)</f>
        <v>4297665</v>
      </c>
      <c r="E11" s="154">
        <f>D11/C11</f>
        <v>0.23750566454821773</v>
      </c>
      <c r="F11" s="154">
        <f>THU!H9</f>
        <v>0.8026179186745351</v>
      </c>
      <c r="H11" s="112">
        <f>H12+H13+H14+H15</f>
        <v>5354559</v>
      </c>
      <c r="I11" s="110"/>
    </row>
    <row r="12" spans="1:9" ht="27" customHeight="1">
      <c r="A12" s="71">
        <v>1</v>
      </c>
      <c r="B12" s="76" t="s">
        <v>26</v>
      </c>
      <c r="C12" s="116">
        <f>THU!C10</f>
        <v>13645000</v>
      </c>
      <c r="D12" s="116">
        <f>THU!E10</f>
        <v>3620032</v>
      </c>
      <c r="E12" s="156">
        <f>D12/C12</f>
        <v>0.26530098937339686</v>
      </c>
      <c r="F12" s="156">
        <f>THU!H10</f>
        <v>0.8895977210772098</v>
      </c>
      <c r="H12" s="114">
        <f>THU!J10</f>
        <v>4069291</v>
      </c>
      <c r="I12" s="68"/>
    </row>
    <row r="13" spans="1:9" ht="27" customHeight="1">
      <c r="A13" s="71">
        <v>2</v>
      </c>
      <c r="B13" s="76" t="s">
        <v>27</v>
      </c>
      <c r="C13" s="116"/>
      <c r="D13" s="116"/>
      <c r="E13" s="156"/>
      <c r="F13" s="156"/>
      <c r="H13" s="113"/>
      <c r="I13" s="14"/>
    </row>
    <row r="14" spans="1:9" ht="27" customHeight="1">
      <c r="A14" s="71">
        <v>3</v>
      </c>
      <c r="B14" s="76" t="s">
        <v>88</v>
      </c>
      <c r="C14" s="116">
        <f>THU!C32</f>
        <v>4450000</v>
      </c>
      <c r="D14" s="116">
        <f>THU!E32</f>
        <v>657761</v>
      </c>
      <c r="E14" s="156">
        <f>D14/C14</f>
        <v>0.1478114606741573</v>
      </c>
      <c r="F14" s="156">
        <f>THU!H32</f>
        <v>0.522030468133063</v>
      </c>
      <c r="H14" s="114">
        <f>THU!J32</f>
        <v>1260005</v>
      </c>
      <c r="I14" s="110"/>
    </row>
    <row r="15" spans="1:9" ht="27" customHeight="1">
      <c r="A15" s="71">
        <v>4</v>
      </c>
      <c r="B15" s="76" t="s">
        <v>28</v>
      </c>
      <c r="C15" s="116"/>
      <c r="D15" s="116">
        <f>THU!E39</f>
        <v>19872</v>
      </c>
      <c r="E15" s="156"/>
      <c r="F15" s="156">
        <f>THU!H39</f>
        <v>0.7866049162807267</v>
      </c>
      <c r="H15" s="18">
        <f>THU!J39</f>
        <v>25263</v>
      </c>
      <c r="I15" s="14"/>
    </row>
    <row r="16" spans="1:9" s="11" customFormat="1" ht="27" customHeight="1">
      <c r="A16" s="73" t="s">
        <v>2</v>
      </c>
      <c r="B16" s="78" t="s">
        <v>40</v>
      </c>
      <c r="C16" s="117"/>
      <c r="D16" s="90">
        <f>'[4]THU'!$I$43</f>
        <v>2199049</v>
      </c>
      <c r="E16" s="154"/>
      <c r="F16" s="154">
        <f>D16/H16</f>
        <v>1.154074121500987</v>
      </c>
      <c r="H16" s="127">
        <f>'[3]Cân đối'!$D$16</f>
        <v>1905466</v>
      </c>
      <c r="I16" s="14"/>
    </row>
    <row r="17" spans="1:9" s="9" customFormat="1" ht="27" customHeight="1">
      <c r="A17" s="70" t="s">
        <v>7</v>
      </c>
      <c r="B17" s="75" t="s">
        <v>92</v>
      </c>
      <c r="C17" s="90">
        <f>C18+C26</f>
        <v>13528851</v>
      </c>
      <c r="D17" s="90">
        <f>D18+D26</f>
        <v>3365265</v>
      </c>
      <c r="E17" s="154">
        <f>D17/C17</f>
        <v>0.24874728829521442</v>
      </c>
      <c r="F17" s="157">
        <f>CHI!F10</f>
        <v>1.107866052587396</v>
      </c>
      <c r="H17" s="69"/>
      <c r="I17" s="69"/>
    </row>
    <row r="18" spans="1:9" s="8" customFormat="1" ht="27" customHeight="1">
      <c r="A18" s="70" t="s">
        <v>1</v>
      </c>
      <c r="B18" s="75" t="s">
        <v>89</v>
      </c>
      <c r="C18" s="90">
        <f>SUM(C19:C25)</f>
        <v>12342742</v>
      </c>
      <c r="D18" s="90">
        <f>SUM(D19:D25)</f>
        <v>3107482.75</v>
      </c>
      <c r="E18" s="154">
        <f>D18/C18</f>
        <v>0.25176599737724403</v>
      </c>
      <c r="F18" s="154">
        <f>CHI!F11</f>
        <v>1.0638768744407767</v>
      </c>
      <c r="H18" s="19"/>
      <c r="I18" s="14"/>
    </row>
    <row r="19" spans="1:9" ht="27" customHeight="1">
      <c r="A19" s="71">
        <v>1</v>
      </c>
      <c r="B19" s="76" t="s">
        <v>32</v>
      </c>
      <c r="C19" s="116">
        <f>CHI!C12</f>
        <v>2822265</v>
      </c>
      <c r="D19" s="116">
        <f>CHI!D12</f>
        <v>702730</v>
      </c>
      <c r="E19" s="156">
        <f>D19/C19</f>
        <v>0.24899504476014833</v>
      </c>
      <c r="F19" s="156">
        <f>CHI!F12</f>
        <v>0.9454292525683042</v>
      </c>
      <c r="I19" s="68"/>
    </row>
    <row r="20" spans="1:9" ht="27" customHeight="1">
      <c r="A20" s="71">
        <v>2</v>
      </c>
      <c r="B20" s="76" t="s">
        <v>35</v>
      </c>
      <c r="C20" s="116">
        <f>CHI!C18</f>
        <v>9264414</v>
      </c>
      <c r="D20" s="116">
        <f>CHI!D18</f>
        <v>2368957.75</v>
      </c>
      <c r="E20" s="156">
        <f>D20/C20</f>
        <v>0.255705082911882</v>
      </c>
      <c r="F20" s="156">
        <f>CHI!F18</f>
        <v>1.1258900880695584</v>
      </c>
      <c r="I20" s="68"/>
    </row>
    <row r="21" spans="1:9" s="10" customFormat="1" ht="27" customHeight="1">
      <c r="A21" s="72">
        <v>3</v>
      </c>
      <c r="B21" s="77" t="s">
        <v>37</v>
      </c>
      <c r="C21" s="116">
        <f>CHI!C42</f>
        <v>8100</v>
      </c>
      <c r="D21" s="116">
        <f>CHI!D42</f>
        <v>0</v>
      </c>
      <c r="E21" s="156"/>
      <c r="F21" s="156"/>
      <c r="I21" s="68"/>
    </row>
    <row r="22" spans="1:9" ht="27" customHeight="1">
      <c r="A22" s="71">
        <v>4</v>
      </c>
      <c r="B22" s="76" t="s">
        <v>78</v>
      </c>
      <c r="C22" s="116">
        <f>CHI!C43</f>
        <v>1230</v>
      </c>
      <c r="D22" s="116"/>
      <c r="E22" s="156"/>
      <c r="F22" s="156"/>
      <c r="I22" s="68"/>
    </row>
    <row r="23" spans="1:9" ht="27" customHeight="1">
      <c r="A23" s="71">
        <v>5</v>
      </c>
      <c r="B23" s="76" t="s">
        <v>79</v>
      </c>
      <c r="C23" s="116">
        <f>CHI!C44</f>
        <v>246733</v>
      </c>
      <c r="D23" s="116"/>
      <c r="E23" s="156"/>
      <c r="F23" s="156"/>
      <c r="I23" s="68"/>
    </row>
    <row r="24" spans="1:9" ht="27" customHeight="1">
      <c r="A24" s="71" t="s">
        <v>99</v>
      </c>
      <c r="B24" s="76" t="s">
        <v>98</v>
      </c>
      <c r="C24" s="116"/>
      <c r="D24" s="116">
        <f>CHI!D45</f>
        <v>35795</v>
      </c>
      <c r="E24" s="156"/>
      <c r="F24" s="158">
        <f>CHI!F45</f>
        <v>0</v>
      </c>
      <c r="I24" s="68"/>
    </row>
    <row r="25" spans="1:9" ht="27" customHeight="1" hidden="1">
      <c r="A25" s="71" t="s">
        <v>106</v>
      </c>
      <c r="B25" s="76" t="s">
        <v>103</v>
      </c>
      <c r="C25" s="116">
        <f>CHI!C46</f>
        <v>0</v>
      </c>
      <c r="D25" s="116">
        <f>CHI!D46</f>
        <v>0</v>
      </c>
      <c r="E25" s="156"/>
      <c r="F25" s="158">
        <f>CHI!F46</f>
        <v>0</v>
      </c>
      <c r="I25" s="68"/>
    </row>
    <row r="26" spans="1:9" s="9" customFormat="1" ht="33" customHeight="1">
      <c r="A26" s="70" t="s">
        <v>2</v>
      </c>
      <c r="B26" s="75" t="s">
        <v>90</v>
      </c>
      <c r="C26" s="90">
        <f>CHI!C47</f>
        <v>1186109</v>
      </c>
      <c r="D26" s="90">
        <f>CHI!D47</f>
        <v>257782.25</v>
      </c>
      <c r="E26" s="154">
        <f>D26/C26</f>
        <v>0.21733436808927342</v>
      </c>
      <c r="F26" s="159">
        <f>CHI!F47</f>
        <v>0</v>
      </c>
      <c r="I26" s="14"/>
    </row>
    <row r="27" spans="1:9" s="12" customFormat="1" ht="27" customHeight="1">
      <c r="A27" s="70" t="s">
        <v>24</v>
      </c>
      <c r="B27" s="75" t="s">
        <v>22</v>
      </c>
      <c r="C27" s="90">
        <f>'[4]CHI'!$C$49</f>
        <v>6300</v>
      </c>
      <c r="D27" s="90">
        <f>D29-D28</f>
        <v>0</v>
      </c>
      <c r="E27" s="154"/>
      <c r="F27" s="154"/>
      <c r="I27" s="14"/>
    </row>
    <row r="28" spans="1:10" s="123" customFormat="1" ht="27" customHeight="1" hidden="1">
      <c r="A28" s="121" t="s">
        <v>93</v>
      </c>
      <c r="B28" s="122" t="s">
        <v>96</v>
      </c>
      <c r="C28" s="116">
        <f>'[4]CHI'!$C$50</f>
        <v>29500</v>
      </c>
      <c r="D28" s="116">
        <f>'[1]CHI'!$I$49</f>
        <v>0</v>
      </c>
      <c r="E28" s="160"/>
      <c r="F28" s="161"/>
      <c r="G28" s="124"/>
      <c r="J28" s="68"/>
    </row>
    <row r="29" spans="1:10" s="12" customFormat="1" ht="27" customHeight="1">
      <c r="A29" s="163" t="s">
        <v>38</v>
      </c>
      <c r="B29" s="164" t="s">
        <v>130</v>
      </c>
      <c r="C29" s="165">
        <f>'[4]CHI'!$C$53</f>
        <v>23200</v>
      </c>
      <c r="D29" s="165">
        <f>CHI!D52</f>
        <v>0</v>
      </c>
      <c r="E29" s="166"/>
      <c r="F29" s="167"/>
      <c r="G29" s="168"/>
      <c r="J29" s="14"/>
    </row>
    <row r="30" ht="22.5" customHeight="1"/>
    <row r="31" ht="15.75">
      <c r="D31" s="18"/>
    </row>
    <row r="32" ht="15.75">
      <c r="D32" s="18"/>
    </row>
  </sheetData>
  <sheetProtection/>
  <mergeCells count="10">
    <mergeCell ref="B7:B8"/>
    <mergeCell ref="C7:C8"/>
    <mergeCell ref="D7:D8"/>
    <mergeCell ref="A1:B1"/>
    <mergeCell ref="A3:F3"/>
    <mergeCell ref="A4:F4"/>
    <mergeCell ref="A5:F5"/>
    <mergeCell ref="E6:F6"/>
    <mergeCell ref="E7:F7"/>
    <mergeCell ref="A7:A8"/>
  </mergeCells>
  <printOptions/>
  <pageMargins left="0.7" right="0.57" top="0.64" bottom="0.43" header="0.36" footer="0.33"/>
  <pageSetup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2020-04-10T07:55:54Z</cp:lastPrinted>
  <dcterms:created xsi:type="dcterms:W3CDTF">2010-03-22T02:13:33Z</dcterms:created>
  <dcterms:modified xsi:type="dcterms:W3CDTF">2020-04-10T09:14:53Z</dcterms:modified>
  <cp:category/>
  <cp:version/>
  <cp:contentType/>
  <cp:contentStatus/>
</cp:coreProperties>
</file>